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16F6F463-3BDF-4AC7-81A4-6DAEE8D6F446}" xr6:coauthVersionLast="47" xr6:coauthVersionMax="47" xr10:uidLastSave="{00000000-0000-0000-0000-000000000000}"/>
  <bookViews>
    <workbookView xWindow="-108" yWindow="-108" windowWidth="23256" windowHeight="12456" firstSheet="3" activeTab="7" xr2:uid="{218BD390-78F5-4DBD-A977-4E0B24E85F5D}"/>
  </bookViews>
  <sheets>
    <sheet name="Startup " sheetId="2" r:id="rId1"/>
    <sheet name="income year 1" sheetId="1" r:id="rId2"/>
    <sheet name="income year 2  " sheetId="6" r:id="rId3"/>
    <sheet name="income year 3 " sheetId="5" r:id="rId4"/>
    <sheet name="Cash flow year 1 " sheetId="9" r:id="rId5"/>
    <sheet name="Cash flow year 2" sheetId="18" r:id="rId6"/>
    <sheet name="Cash flow year 3" sheetId="19" r:id="rId7"/>
    <sheet name="Balance Sheet" sheetId="1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5" i="17" l="1"/>
  <c r="B33" i="17"/>
  <c r="B24" i="17"/>
  <c r="N24" i="19"/>
  <c r="M23" i="19"/>
  <c r="N22" i="19"/>
  <c r="N21" i="19"/>
  <c r="N20" i="19"/>
  <c r="N19" i="19"/>
  <c r="L16" i="19"/>
  <c r="K16" i="19"/>
  <c r="J16" i="19"/>
  <c r="I16" i="19"/>
  <c r="H16" i="19"/>
  <c r="G16" i="19"/>
  <c r="F16" i="19"/>
  <c r="E16" i="19"/>
  <c r="D16" i="19"/>
  <c r="C16" i="19"/>
  <c r="B16" i="19"/>
  <c r="N15" i="19"/>
  <c r="B15" i="19"/>
  <c r="B14" i="19"/>
  <c r="N14" i="19" s="1"/>
  <c r="N13" i="19"/>
  <c r="N12" i="19"/>
  <c r="N10" i="19"/>
  <c r="N9" i="19"/>
  <c r="B8" i="19"/>
  <c r="N8" i="19" s="1"/>
  <c r="N5" i="19"/>
  <c r="B4" i="19"/>
  <c r="N24" i="18"/>
  <c r="M23" i="18"/>
  <c r="N22" i="18"/>
  <c r="N21" i="18"/>
  <c r="N20" i="18"/>
  <c r="N19" i="18"/>
  <c r="L16" i="18"/>
  <c r="K16" i="18"/>
  <c r="J16" i="18"/>
  <c r="I16" i="18"/>
  <c r="H16" i="18"/>
  <c r="G16" i="18"/>
  <c r="F16" i="18"/>
  <c r="E16" i="18"/>
  <c r="D16" i="18"/>
  <c r="C16" i="18"/>
  <c r="B16" i="18"/>
  <c r="B15" i="18"/>
  <c r="N15" i="18" s="1"/>
  <c r="B14" i="18"/>
  <c r="N14" i="18" s="1"/>
  <c r="N13" i="18"/>
  <c r="N12" i="18"/>
  <c r="N10" i="18"/>
  <c r="N9" i="18"/>
  <c r="B8" i="18"/>
  <c r="N8" i="18" s="1"/>
  <c r="N5" i="18"/>
  <c r="B15" i="9"/>
  <c r="B14" i="9"/>
  <c r="M17" i="1"/>
  <c r="B6" i="1"/>
  <c r="C6" i="1"/>
  <c r="E6" i="1"/>
  <c r="D6" i="1" s="1"/>
  <c r="F6" i="1"/>
  <c r="G6" i="1"/>
  <c r="H6" i="1"/>
  <c r="I6" i="1"/>
  <c r="J6" i="1"/>
  <c r="K6" i="1"/>
  <c r="L6" i="1"/>
  <c r="B7" i="1"/>
  <c r="C7" i="1" s="1"/>
  <c r="D7" i="1" s="1"/>
  <c r="E7" i="1" s="1"/>
  <c r="F7" i="1" s="1"/>
  <c r="B8" i="1"/>
  <c r="C8" i="1" s="1"/>
  <c r="B9" i="1"/>
  <c r="C9" i="1" s="1"/>
  <c r="B10" i="1"/>
  <c r="C10" i="1" s="1"/>
  <c r="D10" i="1" s="1"/>
  <c r="E10" i="1" s="1"/>
  <c r="F10" i="1" s="1"/>
  <c r="G10" i="1" s="1"/>
  <c r="H10" i="1" s="1"/>
  <c r="I10" i="1" s="1"/>
  <c r="J10" i="1" s="1"/>
  <c r="K10" i="1" s="1"/>
  <c r="L10" i="1" s="1"/>
  <c r="B11" i="1"/>
  <c r="C11" i="1" s="1"/>
  <c r="D11" i="1" s="1"/>
  <c r="E11" i="1" s="1"/>
  <c r="F11" i="1" s="1"/>
  <c r="G11" i="1" s="1"/>
  <c r="H11" i="1" s="1"/>
  <c r="I11" i="1" s="1"/>
  <c r="J11" i="1" s="1"/>
  <c r="K11" i="1" s="1"/>
  <c r="L11" i="1" s="1"/>
  <c r="B13" i="17"/>
  <c r="B12" i="17"/>
  <c r="B11" i="17"/>
  <c r="B8" i="17"/>
  <c r="N5" i="9"/>
  <c r="N9" i="9"/>
  <c r="N10" i="9"/>
  <c r="N12" i="9"/>
  <c r="N13" i="9"/>
  <c r="N19" i="9"/>
  <c r="N20" i="9"/>
  <c r="N21" i="9"/>
  <c r="N22" i="9"/>
  <c r="N24" i="9"/>
  <c r="M23" i="9"/>
  <c r="B8" i="9"/>
  <c r="N8" i="9" s="1"/>
  <c r="N18" i="6"/>
  <c r="N16" i="6"/>
  <c r="N15" i="6"/>
  <c r="C5" i="6"/>
  <c r="E5" i="6"/>
  <c r="D5" i="6" s="1"/>
  <c r="F5" i="6"/>
  <c r="G5" i="6"/>
  <c r="H5" i="6"/>
  <c r="I5" i="6"/>
  <c r="J5" i="6"/>
  <c r="K5" i="6"/>
  <c r="L5" i="6"/>
  <c r="B23" i="2"/>
  <c r="B4" i="18" s="1"/>
  <c r="N16" i="18" l="1"/>
  <c r="B26" i="17"/>
  <c r="B4" i="9"/>
  <c r="N16" i="19"/>
  <c r="B13" i="1"/>
  <c r="D9" i="1"/>
  <c r="E9" i="1" s="1"/>
  <c r="F9" i="1" s="1"/>
  <c r="G9" i="1" s="1"/>
  <c r="H9" i="1" s="1"/>
  <c r="I9" i="1" s="1"/>
  <c r="J9" i="1" s="1"/>
  <c r="K9" i="1" s="1"/>
  <c r="L9" i="1" s="1"/>
  <c r="C13" i="1"/>
  <c r="D8" i="1"/>
  <c r="E8" i="1" s="1"/>
  <c r="F8" i="1" s="1"/>
  <c r="G8" i="1" s="1"/>
  <c r="H8" i="1" s="1"/>
  <c r="I8" i="1" s="1"/>
  <c r="J8" i="1" s="1"/>
  <c r="K8" i="1" s="1"/>
  <c r="L8" i="1" s="1"/>
  <c r="M6" i="1"/>
  <c r="G7" i="1"/>
  <c r="M11" i="1"/>
  <c r="N15" i="9"/>
  <c r="B15" i="17"/>
  <c r="B17" i="17" s="1"/>
  <c r="B10" i="6"/>
  <c r="B9" i="6"/>
  <c r="B8" i="6"/>
  <c r="B7" i="6"/>
  <c r="B6" i="6"/>
  <c r="B5" i="6"/>
  <c r="N5" i="6" s="1"/>
  <c r="M18" i="5"/>
  <c r="M16" i="5"/>
  <c r="M15" i="5"/>
  <c r="B10" i="5"/>
  <c r="C10" i="5" s="1"/>
  <c r="B9" i="5"/>
  <c r="C9" i="5" s="1"/>
  <c r="D9" i="5" s="1"/>
  <c r="E9" i="5" s="1"/>
  <c r="F9" i="5" s="1"/>
  <c r="G9" i="5" s="1"/>
  <c r="H9" i="5" s="1"/>
  <c r="I9" i="5" s="1"/>
  <c r="J9" i="5" s="1"/>
  <c r="K9" i="5" s="1"/>
  <c r="L9" i="5" s="1"/>
  <c r="C8" i="5"/>
  <c r="D8" i="5" s="1"/>
  <c r="E8" i="5" s="1"/>
  <c r="F8" i="5" s="1"/>
  <c r="G8" i="5" s="1"/>
  <c r="H8" i="5" s="1"/>
  <c r="I8" i="5" s="1"/>
  <c r="J8" i="5" s="1"/>
  <c r="K8" i="5" s="1"/>
  <c r="L8" i="5" s="1"/>
  <c r="B8" i="5"/>
  <c r="B7" i="5"/>
  <c r="B6" i="5"/>
  <c r="C6" i="5" s="1"/>
  <c r="D6" i="5" s="1"/>
  <c r="L5" i="5"/>
  <c r="K5" i="5"/>
  <c r="J5" i="5"/>
  <c r="I5" i="5"/>
  <c r="H5" i="5"/>
  <c r="G5" i="5"/>
  <c r="F5" i="5"/>
  <c r="E5" i="5"/>
  <c r="D5" i="5" s="1"/>
  <c r="C5" i="5"/>
  <c r="B5" i="5"/>
  <c r="C9" i="6" l="1"/>
  <c r="D9" i="6" s="1"/>
  <c r="E9" i="6" s="1"/>
  <c r="F9" i="6" s="1"/>
  <c r="G9" i="6" s="1"/>
  <c r="H9" i="6" s="1"/>
  <c r="I9" i="6" s="1"/>
  <c r="J9" i="6" s="1"/>
  <c r="K9" i="6" s="1"/>
  <c r="L9" i="6" s="1"/>
  <c r="M9" i="6" s="1"/>
  <c r="N9" i="6"/>
  <c r="C7" i="19"/>
  <c r="C6" i="19"/>
  <c r="C11" i="19" s="1"/>
  <c r="C7" i="18"/>
  <c r="C6" i="18"/>
  <c r="C11" i="18" s="1"/>
  <c r="M5" i="5"/>
  <c r="M7" i="5"/>
  <c r="C6" i="6"/>
  <c r="D6" i="6" s="1"/>
  <c r="C10" i="6"/>
  <c r="D10" i="6" s="1"/>
  <c r="E10" i="6" s="1"/>
  <c r="F10" i="6" s="1"/>
  <c r="G10" i="6" s="1"/>
  <c r="H10" i="6" s="1"/>
  <c r="I10" i="6" s="1"/>
  <c r="J10" i="6" s="1"/>
  <c r="K10" i="6" s="1"/>
  <c r="L10" i="6" s="1"/>
  <c r="M10" i="6" s="1"/>
  <c r="N10" i="6"/>
  <c r="C7" i="5"/>
  <c r="D7" i="5" s="1"/>
  <c r="E7" i="5" s="1"/>
  <c r="F7" i="5" s="1"/>
  <c r="G7" i="5" s="1"/>
  <c r="H7" i="5" s="1"/>
  <c r="I7" i="5" s="1"/>
  <c r="J7" i="5" s="1"/>
  <c r="K7" i="5" s="1"/>
  <c r="L7" i="5" s="1"/>
  <c r="C7" i="6"/>
  <c r="D7" i="6" s="1"/>
  <c r="E7" i="6" s="1"/>
  <c r="F7" i="6" s="1"/>
  <c r="G7" i="6" s="1"/>
  <c r="H7" i="6" s="1"/>
  <c r="I7" i="6" s="1"/>
  <c r="J7" i="6" s="1"/>
  <c r="K7" i="6" s="1"/>
  <c r="L7" i="6" s="1"/>
  <c r="M7" i="6" s="1"/>
  <c r="N7" i="6"/>
  <c r="B16" i="1"/>
  <c r="B7" i="18"/>
  <c r="B6" i="18"/>
  <c r="B7" i="19"/>
  <c r="B6" i="19"/>
  <c r="M8" i="5"/>
  <c r="C8" i="6"/>
  <c r="D8" i="6" s="1"/>
  <c r="E8" i="6" s="1"/>
  <c r="F8" i="6" s="1"/>
  <c r="G8" i="6" s="1"/>
  <c r="H8" i="6" s="1"/>
  <c r="I8" i="6" s="1"/>
  <c r="J8" i="6" s="1"/>
  <c r="K8" i="6" s="1"/>
  <c r="L8" i="6" s="1"/>
  <c r="M8" i="6" s="1"/>
  <c r="E13" i="1"/>
  <c r="M8" i="1"/>
  <c r="M9" i="1"/>
  <c r="F13" i="1"/>
  <c r="E16" i="1"/>
  <c r="G13" i="1"/>
  <c r="H7" i="1"/>
  <c r="D13" i="1"/>
  <c r="C16" i="1"/>
  <c r="B12" i="6"/>
  <c r="C12" i="6"/>
  <c r="D10" i="5"/>
  <c r="E10" i="5" s="1"/>
  <c r="F10" i="5" s="1"/>
  <c r="G10" i="5" s="1"/>
  <c r="H10" i="5" s="1"/>
  <c r="I10" i="5" s="1"/>
  <c r="J10" i="5" s="1"/>
  <c r="K10" i="5" s="1"/>
  <c r="L10" i="5" s="1"/>
  <c r="M10" i="5"/>
  <c r="E6" i="5"/>
  <c r="B12" i="5"/>
  <c r="F16" i="1" l="1"/>
  <c r="F7" i="18"/>
  <c r="F6" i="18"/>
  <c r="F7" i="19"/>
  <c r="F6" i="19"/>
  <c r="B11" i="19"/>
  <c r="B17" i="6"/>
  <c r="G7" i="19"/>
  <c r="G6" i="19"/>
  <c r="G6" i="18"/>
  <c r="G7" i="18"/>
  <c r="C18" i="19"/>
  <c r="C18" i="18"/>
  <c r="B11" i="18"/>
  <c r="D12" i="5"/>
  <c r="D7" i="18"/>
  <c r="D6" i="18"/>
  <c r="D11" i="18" s="1"/>
  <c r="D6" i="19"/>
  <c r="D7" i="19"/>
  <c r="E19" i="1"/>
  <c r="E18" i="19"/>
  <c r="E18" i="18"/>
  <c r="E7" i="19"/>
  <c r="E7" i="18"/>
  <c r="E6" i="18"/>
  <c r="E11" i="18" s="1"/>
  <c r="E6" i="19"/>
  <c r="N8" i="6"/>
  <c r="B19" i="1"/>
  <c r="B18" i="19"/>
  <c r="B18" i="18"/>
  <c r="C12" i="5"/>
  <c r="C17" i="5" s="1"/>
  <c r="C20" i="5" s="1"/>
  <c r="C22" i="5" s="1"/>
  <c r="C23" i="5" s="1"/>
  <c r="C24" i="5" s="1"/>
  <c r="E6" i="6"/>
  <c r="D12" i="6"/>
  <c r="D16" i="1"/>
  <c r="I7" i="1"/>
  <c r="H13" i="1"/>
  <c r="C19" i="1"/>
  <c r="G16" i="1"/>
  <c r="C17" i="6"/>
  <c r="C20" i="6" s="1"/>
  <c r="C22" i="6" s="1"/>
  <c r="D17" i="5"/>
  <c r="D20" i="5" s="1"/>
  <c r="D22" i="5" s="1"/>
  <c r="E12" i="5"/>
  <c r="F6" i="5"/>
  <c r="B17" i="5"/>
  <c r="C17" i="19" l="1"/>
  <c r="C23" i="19" s="1"/>
  <c r="C25" i="19" s="1"/>
  <c r="C17" i="18"/>
  <c r="C23" i="18" s="1"/>
  <c r="C25" i="18" s="1"/>
  <c r="D19" i="1"/>
  <c r="D18" i="18"/>
  <c r="D18" i="19"/>
  <c r="B21" i="1"/>
  <c r="B17" i="18"/>
  <c r="B17" i="19"/>
  <c r="G19" i="1"/>
  <c r="G18" i="19"/>
  <c r="G18" i="18"/>
  <c r="F6" i="6"/>
  <c r="E12" i="6"/>
  <c r="E21" i="1"/>
  <c r="E22" i="1" s="1"/>
  <c r="E23" i="1" s="1"/>
  <c r="E17" i="19"/>
  <c r="E23" i="19" s="1"/>
  <c r="E17" i="18"/>
  <c r="E23" i="18" s="1"/>
  <c r="E25" i="18" s="1"/>
  <c r="F11" i="18"/>
  <c r="H6" i="18"/>
  <c r="H7" i="18"/>
  <c r="H7" i="19"/>
  <c r="H6" i="19"/>
  <c r="G11" i="18"/>
  <c r="F19" i="1"/>
  <c r="F18" i="19"/>
  <c r="F18" i="18"/>
  <c r="B20" i="6"/>
  <c r="D17" i="6"/>
  <c r="D20" i="6" s="1"/>
  <c r="D22" i="6"/>
  <c r="E11" i="19"/>
  <c r="D11" i="19"/>
  <c r="G11" i="19"/>
  <c r="F11" i="19"/>
  <c r="J7" i="1"/>
  <c r="I13" i="1"/>
  <c r="C21" i="1"/>
  <c r="H16" i="1"/>
  <c r="C23" i="6"/>
  <c r="C24" i="6" s="1"/>
  <c r="B22" i="6"/>
  <c r="D23" i="5"/>
  <c r="D24" i="5" s="1"/>
  <c r="G6" i="5"/>
  <c r="F12" i="5"/>
  <c r="B20" i="5"/>
  <c r="E17" i="5"/>
  <c r="E20" i="5" s="1"/>
  <c r="E22" i="5" s="1"/>
  <c r="H19" i="1" l="1"/>
  <c r="H18" i="19"/>
  <c r="H18" i="18"/>
  <c r="G25" i="18"/>
  <c r="B22" i="1"/>
  <c r="B23" i="1"/>
  <c r="G25" i="19"/>
  <c r="D23" i="6"/>
  <c r="D24" i="6"/>
  <c r="H11" i="18"/>
  <c r="F21" i="1"/>
  <c r="F22" i="1" s="1"/>
  <c r="F23" i="1" s="1"/>
  <c r="F17" i="19"/>
  <c r="F23" i="19" s="1"/>
  <c r="F25" i="19" s="1"/>
  <c r="F17" i="18"/>
  <c r="F23" i="18" s="1"/>
  <c r="F25" i="18"/>
  <c r="G21" i="1"/>
  <c r="G22" i="1" s="1"/>
  <c r="G23" i="1" s="1"/>
  <c r="G17" i="18"/>
  <c r="G23" i="18" s="1"/>
  <c r="G17" i="19"/>
  <c r="G23" i="19" s="1"/>
  <c r="B23" i="19"/>
  <c r="B25" i="19" s="1"/>
  <c r="D25" i="19"/>
  <c r="H11" i="19"/>
  <c r="E17" i="6"/>
  <c r="E20" i="6" s="1"/>
  <c r="E22" i="6" s="1"/>
  <c r="I6" i="19"/>
  <c r="I7" i="18"/>
  <c r="I6" i="18"/>
  <c r="I11" i="18" s="1"/>
  <c r="I7" i="19"/>
  <c r="E25" i="19"/>
  <c r="G6" i="6"/>
  <c r="F12" i="6"/>
  <c r="B23" i="18"/>
  <c r="B25" i="18" s="1"/>
  <c r="D21" i="1"/>
  <c r="D22" i="1" s="1"/>
  <c r="D23" i="1" s="1"/>
  <c r="D17" i="19"/>
  <c r="D23" i="19" s="1"/>
  <c r="D17" i="18"/>
  <c r="D23" i="18" s="1"/>
  <c r="D25" i="18" s="1"/>
  <c r="C22" i="1"/>
  <c r="C23" i="1" s="1"/>
  <c r="K7" i="1"/>
  <c r="J13" i="1"/>
  <c r="I16" i="1"/>
  <c r="D7" i="9"/>
  <c r="B7" i="9"/>
  <c r="B6" i="9"/>
  <c r="B23" i="6"/>
  <c r="E23" i="5"/>
  <c r="E24" i="5" s="1"/>
  <c r="F17" i="5"/>
  <c r="F20" i="5" s="1"/>
  <c r="F22" i="5" s="1"/>
  <c r="H6" i="5"/>
  <c r="G12" i="5"/>
  <c r="B22" i="5"/>
  <c r="E23" i="6" l="1"/>
  <c r="E24" i="6"/>
  <c r="J7" i="18"/>
  <c r="J6" i="18"/>
  <c r="J7" i="19"/>
  <c r="J6" i="19"/>
  <c r="H21" i="1"/>
  <c r="H17" i="19"/>
  <c r="H17" i="18"/>
  <c r="F17" i="6"/>
  <c r="I18" i="19"/>
  <c r="I18" i="18"/>
  <c r="B26" i="18"/>
  <c r="C4" i="18" s="1"/>
  <c r="C26" i="18" s="1"/>
  <c r="D4" i="18" s="1"/>
  <c r="H6" i="6"/>
  <c r="G12" i="6"/>
  <c r="I11" i="19"/>
  <c r="B26" i="19"/>
  <c r="C4" i="19" s="1"/>
  <c r="C26" i="19" s="1"/>
  <c r="D4" i="19" s="1"/>
  <c r="D26" i="19"/>
  <c r="D26" i="18"/>
  <c r="K13" i="1"/>
  <c r="L7" i="1"/>
  <c r="J16" i="1"/>
  <c r="I19" i="1"/>
  <c r="D6" i="9"/>
  <c r="D11" i="9"/>
  <c r="B11" i="9"/>
  <c r="B18" i="9"/>
  <c r="C6" i="9"/>
  <c r="C7" i="9"/>
  <c r="E7" i="9"/>
  <c r="E6" i="9"/>
  <c r="E11" i="9" s="1"/>
  <c r="B24" i="6"/>
  <c r="F23" i="5"/>
  <c r="F24" i="5" s="1"/>
  <c r="G17" i="5"/>
  <c r="I6" i="5"/>
  <c r="H12" i="5"/>
  <c r="B23" i="5"/>
  <c r="B24" i="5" s="1"/>
  <c r="I17" i="19" l="1"/>
  <c r="I23" i="19" s="1"/>
  <c r="I17" i="18"/>
  <c r="I23" i="18" s="1"/>
  <c r="I25" i="18" s="1"/>
  <c r="H23" i="19"/>
  <c r="H25" i="19" s="1"/>
  <c r="J19" i="1"/>
  <c r="J18" i="19"/>
  <c r="J18" i="18"/>
  <c r="I6" i="6"/>
  <c r="H12" i="6"/>
  <c r="F20" i="6"/>
  <c r="J11" i="19"/>
  <c r="I25" i="19"/>
  <c r="G17" i="6"/>
  <c r="G20" i="6" s="1"/>
  <c r="G22" i="6" s="1"/>
  <c r="H22" i="1"/>
  <c r="H23" i="1" s="1"/>
  <c r="K7" i="19"/>
  <c r="K6" i="19"/>
  <c r="K6" i="18"/>
  <c r="K7" i="18"/>
  <c r="H23" i="18"/>
  <c r="H25" i="18" s="1"/>
  <c r="J11" i="18"/>
  <c r="E4" i="19"/>
  <c r="E4" i="18"/>
  <c r="I21" i="1"/>
  <c r="L13" i="1"/>
  <c r="M7" i="1"/>
  <c r="K16" i="1"/>
  <c r="C11" i="9"/>
  <c r="E18" i="9"/>
  <c r="F6" i="9"/>
  <c r="F7" i="9"/>
  <c r="G20" i="5"/>
  <c r="H17" i="5"/>
  <c r="H20" i="5" s="1"/>
  <c r="H22" i="5" s="1"/>
  <c r="J6" i="5"/>
  <c r="I12" i="5"/>
  <c r="G23" i="6" l="1"/>
  <c r="G24" i="6" s="1"/>
  <c r="K11" i="18"/>
  <c r="H17" i="6"/>
  <c r="J21" i="1"/>
  <c r="J22" i="1" s="1"/>
  <c r="J23" i="1" s="1"/>
  <c r="J17" i="18"/>
  <c r="J23" i="18" s="1"/>
  <c r="J17" i="19"/>
  <c r="J23" i="19" s="1"/>
  <c r="J25" i="19" s="1"/>
  <c r="K19" i="1"/>
  <c r="K18" i="19"/>
  <c r="K18" i="18"/>
  <c r="J25" i="18"/>
  <c r="F22" i="6"/>
  <c r="M13" i="1"/>
  <c r="L7" i="18"/>
  <c r="L6" i="18"/>
  <c r="L6" i="19"/>
  <c r="L7" i="19"/>
  <c r="K11" i="19"/>
  <c r="J6" i="6"/>
  <c r="I12" i="6"/>
  <c r="E26" i="19"/>
  <c r="E26" i="18"/>
  <c r="I22" i="1"/>
  <c r="I23" i="1"/>
  <c r="L16" i="1"/>
  <c r="D16" i="9"/>
  <c r="B16" i="9"/>
  <c r="C18" i="9"/>
  <c r="D18" i="9"/>
  <c r="F11" i="9"/>
  <c r="G6" i="9"/>
  <c r="G7" i="9"/>
  <c r="H23" i="5"/>
  <c r="H24" i="5" s="1"/>
  <c r="K6" i="5"/>
  <c r="J12" i="5"/>
  <c r="G22" i="5"/>
  <c r="I17" i="5"/>
  <c r="I17" i="6" l="1"/>
  <c r="I20" i="6" s="1"/>
  <c r="I22" i="6"/>
  <c r="M7" i="19"/>
  <c r="N7" i="19" s="1"/>
  <c r="M7" i="18"/>
  <c r="M6" i="18"/>
  <c r="M6" i="19"/>
  <c r="L11" i="19"/>
  <c r="F23" i="6"/>
  <c r="N7" i="18"/>
  <c r="K21" i="1"/>
  <c r="K22" i="1" s="1"/>
  <c r="K23" i="1" s="1"/>
  <c r="K17" i="19"/>
  <c r="K23" i="19" s="1"/>
  <c r="K25" i="19" s="1"/>
  <c r="K17" i="18"/>
  <c r="K23" i="18" s="1"/>
  <c r="K25" i="18" s="1"/>
  <c r="H20" i="6"/>
  <c r="L18" i="19"/>
  <c r="N18" i="19" s="1"/>
  <c r="L18" i="18"/>
  <c r="N18" i="18" s="1"/>
  <c r="K6" i="6"/>
  <c r="J12" i="6"/>
  <c r="L11" i="18"/>
  <c r="F4" i="19"/>
  <c r="F4" i="18"/>
  <c r="L19" i="1"/>
  <c r="M16" i="1"/>
  <c r="D17" i="9"/>
  <c r="D23" i="9" s="1"/>
  <c r="D25" i="9" s="1"/>
  <c r="F18" i="9"/>
  <c r="E16" i="9"/>
  <c r="B17" i="9"/>
  <c r="B23" i="9" s="1"/>
  <c r="B25" i="9" s="1"/>
  <c r="B26" i="9" s="1"/>
  <c r="C16" i="9"/>
  <c r="H7" i="9"/>
  <c r="H6" i="9"/>
  <c r="G18" i="9"/>
  <c r="G11" i="9"/>
  <c r="G23" i="5"/>
  <c r="G24" i="5" s="1"/>
  <c r="J17" i="5"/>
  <c r="J20" i="5" s="1"/>
  <c r="J22" i="5" s="1"/>
  <c r="I20" i="5"/>
  <c r="L6" i="5"/>
  <c r="K12" i="5"/>
  <c r="L17" i="19" l="1"/>
  <c r="L23" i="19" s="1"/>
  <c r="L17" i="18"/>
  <c r="M11" i="19"/>
  <c r="N6" i="19"/>
  <c r="J22" i="6"/>
  <c r="J17" i="6"/>
  <c r="J20" i="6" s="1"/>
  <c r="M11" i="18"/>
  <c r="M25" i="18" s="1"/>
  <c r="N6" i="18"/>
  <c r="I23" i="6"/>
  <c r="I24" i="6"/>
  <c r="L12" i="5"/>
  <c r="L17" i="5" s="1"/>
  <c r="L20" i="5" s="1"/>
  <c r="L22" i="5" s="1"/>
  <c r="M6" i="5"/>
  <c r="L6" i="6"/>
  <c r="K12" i="6"/>
  <c r="H22" i="6"/>
  <c r="F24" i="6"/>
  <c r="N17" i="19"/>
  <c r="L25" i="19"/>
  <c r="F26" i="19"/>
  <c r="F26" i="18"/>
  <c r="L21" i="1"/>
  <c r="M19" i="1"/>
  <c r="F16" i="9"/>
  <c r="E17" i="9"/>
  <c r="E23" i="9" s="1"/>
  <c r="E25" i="9" s="1"/>
  <c r="C4" i="9"/>
  <c r="I7" i="9"/>
  <c r="I6" i="9"/>
  <c r="H18" i="9"/>
  <c r="H11" i="9"/>
  <c r="J23" i="5"/>
  <c r="J24" i="5" s="1"/>
  <c r="I22" i="5"/>
  <c r="K17" i="5"/>
  <c r="K20" i="5" s="1"/>
  <c r="K22" i="5" s="1"/>
  <c r="M12" i="5"/>
  <c r="H23" i="6" l="1"/>
  <c r="H24" i="6"/>
  <c r="K22" i="6"/>
  <c r="K17" i="6"/>
  <c r="K20" i="6" s="1"/>
  <c r="M25" i="19"/>
  <c r="N25" i="19" s="1"/>
  <c r="N11" i="19"/>
  <c r="J23" i="6"/>
  <c r="J24" i="6" s="1"/>
  <c r="L23" i="18"/>
  <c r="L25" i="18" s="1"/>
  <c r="N25" i="18" s="1"/>
  <c r="N17" i="18"/>
  <c r="M6" i="6"/>
  <c r="L12" i="6"/>
  <c r="N11" i="18"/>
  <c r="G4" i="19"/>
  <c r="G26" i="19" s="1"/>
  <c r="H4" i="19" s="1"/>
  <c r="H26" i="19" s="1"/>
  <c r="I4" i="19" s="1"/>
  <c r="I26" i="19" s="1"/>
  <c r="J4" i="19" s="1"/>
  <c r="J26" i="19" s="1"/>
  <c r="K4" i="19" s="1"/>
  <c r="K26" i="19" s="1"/>
  <c r="L4" i="19" s="1"/>
  <c r="L26" i="19" s="1"/>
  <c r="M4" i="19" s="1"/>
  <c r="G4" i="18"/>
  <c r="G26" i="18" s="1"/>
  <c r="H4" i="18" s="1"/>
  <c r="H26" i="18" s="1"/>
  <c r="I4" i="18" s="1"/>
  <c r="I26" i="18" s="1"/>
  <c r="J4" i="18" s="1"/>
  <c r="J26" i="18" s="1"/>
  <c r="K4" i="18" s="1"/>
  <c r="K26" i="18" s="1"/>
  <c r="L4" i="18" s="1"/>
  <c r="L22" i="1"/>
  <c r="M22" i="1" s="1"/>
  <c r="L23" i="1"/>
  <c r="M23" i="1" s="1"/>
  <c r="M21" i="1"/>
  <c r="F17" i="9"/>
  <c r="F23" i="9" s="1"/>
  <c r="F25" i="9" s="1"/>
  <c r="G16" i="9"/>
  <c r="C17" i="9"/>
  <c r="C23" i="9" s="1"/>
  <c r="C25" i="9" s="1"/>
  <c r="C26" i="9" s="1"/>
  <c r="I11" i="9"/>
  <c r="J6" i="9"/>
  <c r="J7" i="9"/>
  <c r="K24" i="5"/>
  <c r="K23" i="5"/>
  <c r="L23" i="5"/>
  <c r="L24" i="5" s="1"/>
  <c r="M20" i="5"/>
  <c r="I23" i="5"/>
  <c r="I24" i="5"/>
  <c r="M22" i="5"/>
  <c r="M17" i="5"/>
  <c r="K23" i="6" l="1"/>
  <c r="K24" i="6" s="1"/>
  <c r="L17" i="6"/>
  <c r="L20" i="6" s="1"/>
  <c r="L22" i="6" s="1"/>
  <c r="M24" i="5"/>
  <c r="L26" i="18"/>
  <c r="M4" i="18" s="1"/>
  <c r="M26" i="18" s="1"/>
  <c r="N26" i="18" s="1"/>
  <c r="M12" i="6"/>
  <c r="N6" i="6"/>
  <c r="M26" i="19"/>
  <c r="N26" i="19" s="1"/>
  <c r="N4" i="19"/>
  <c r="I18" i="9"/>
  <c r="H16" i="9"/>
  <c r="J11" i="9"/>
  <c r="K6" i="9"/>
  <c r="K7" i="9"/>
  <c r="D4" i="9"/>
  <c r="M23" i="5"/>
  <c r="L23" i="6" l="1"/>
  <c r="L24" i="6"/>
  <c r="M17" i="6"/>
  <c r="N12" i="6"/>
  <c r="N4" i="18"/>
  <c r="G17" i="9"/>
  <c r="G23" i="9" s="1"/>
  <c r="G25" i="9" s="1"/>
  <c r="I16" i="9"/>
  <c r="J18" i="9"/>
  <c r="H17" i="9"/>
  <c r="H23" i="9" s="1"/>
  <c r="H25" i="9" s="1"/>
  <c r="L7" i="9"/>
  <c r="L6" i="9"/>
  <c r="D26" i="9"/>
  <c r="K11" i="9"/>
  <c r="M20" i="6" l="1"/>
  <c r="N17" i="6"/>
  <c r="K18" i="9"/>
  <c r="I17" i="9"/>
  <c r="I23" i="9" s="1"/>
  <c r="I25" i="9" s="1"/>
  <c r="J16" i="9"/>
  <c r="N14" i="9"/>
  <c r="E4" i="9"/>
  <c r="M7" i="9"/>
  <c r="N7" i="9" s="1"/>
  <c r="M6" i="9"/>
  <c r="L11" i="9"/>
  <c r="N20" i="6" l="1"/>
  <c r="M22" i="6"/>
  <c r="J17" i="9"/>
  <c r="J23" i="9" s="1"/>
  <c r="J25" i="9" s="1"/>
  <c r="K16" i="9"/>
  <c r="L18" i="9"/>
  <c r="N18" i="9" s="1"/>
  <c r="E26" i="9"/>
  <c r="M11" i="9"/>
  <c r="N6" i="9"/>
  <c r="M23" i="6" l="1"/>
  <c r="N23" i="6" s="1"/>
  <c r="M24" i="6"/>
  <c r="N24" i="6" s="1"/>
  <c r="N22" i="6"/>
  <c r="K17" i="9"/>
  <c r="K23" i="9" s="1"/>
  <c r="K25" i="9" s="1"/>
  <c r="L16" i="9"/>
  <c r="N16" i="9" s="1"/>
  <c r="M25" i="9"/>
  <c r="N11" i="9"/>
  <c r="F4" i="9"/>
  <c r="F26" i="9" l="1"/>
  <c r="B27" i="17" l="1"/>
  <c r="B34" i="17" s="1"/>
  <c r="L17" i="9"/>
  <c r="G4" i="9"/>
  <c r="L23" i="9" l="1"/>
  <c r="L25" i="9" s="1"/>
  <c r="N25" i="9" s="1"/>
  <c r="N17" i="9"/>
  <c r="G26" i="9"/>
  <c r="H4" i="9" s="1"/>
  <c r="H26" i="9" s="1"/>
  <c r="I4" i="9" s="1"/>
  <c r="I26" i="9" s="1"/>
  <c r="J4" i="9" s="1"/>
  <c r="J26" i="9" s="1"/>
  <c r="K4" i="9" s="1"/>
  <c r="K26" i="9" s="1"/>
  <c r="L4" i="9" s="1"/>
  <c r="L26" i="9" s="1"/>
  <c r="M4" i="9" l="1"/>
  <c r="N4" i="9" s="1"/>
  <c r="M26" i="9" l="1"/>
  <c r="N26" i="9" s="1"/>
  <c r="N23" i="19"/>
  <c r="N23" i="9"/>
  <c r="N23" i="18"/>
</calcChain>
</file>

<file path=xl/sharedStrings.xml><?xml version="1.0" encoding="utf-8"?>
<sst xmlns="http://schemas.openxmlformats.org/spreadsheetml/2006/main" count="302" uniqueCount="135">
  <si>
    <r>
      <rPr>
        <b/>
        <sz val="20"/>
        <color theme="1"/>
        <rFont val="Calibri"/>
        <family val="2"/>
        <scheme val="minor"/>
      </rPr>
      <t>Income statement year 1</t>
    </r>
    <r>
      <rPr>
        <sz val="11"/>
        <color theme="1"/>
        <rFont val="Calibri"/>
        <family val="2"/>
        <scheme val="minor"/>
      </rPr>
      <t xml:space="preserve"> </t>
    </r>
  </si>
  <si>
    <t>Category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</si>
  <si>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</si>
  <si>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</si>
  <si>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</si>
  <si>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</si>
  <si>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</si>
  <si>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</si>
  <si>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</si>
  <si>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</si>
  <si>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</si>
  <si>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</si>
  <si>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</si>
  <si>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Annual Total</t>
  </si>
  <si>
    <t>Revenue</t>
  </si>
  <si>
    <t>Pole Line Hardware</t>
  </si>
  <si>
    <t>Insulators</t>
  </si>
  <si>
    <t>Surge Arresters / Cutouts</t>
  </si>
  <si>
    <t>Grounding Equipment</t>
  </si>
  <si>
    <t>Wires / Cables</t>
  </si>
  <si>
    <t>Tools &amp; Accessories</t>
  </si>
  <si>
    <t>Revenue Total</t>
  </si>
  <si>
    <t>Expense</t>
  </si>
  <si>
    <t>Rent &amp; Utilities</t>
  </si>
  <si>
    <t>Salaries / Wages</t>
  </si>
  <si>
    <t>Inventory Purchase</t>
  </si>
  <si>
    <t>Marketing / Misc</t>
  </si>
  <si>
    <t>Total Expenses</t>
  </si>
  <si>
    <t>Net Profit Before Tax</t>
  </si>
  <si>
    <t>Tax 25% (CAD)</t>
  </si>
  <si>
    <t>Net Profit After Tax</t>
  </si>
  <si>
    <t>Power Line Parts</t>
  </si>
  <si>
    <t>Data</t>
  </si>
  <si>
    <t>Pole Line Hardware Quantity</t>
  </si>
  <si>
    <t xml:space="preserve">Insulators Sales </t>
  </si>
  <si>
    <t>Insulators growth</t>
  </si>
  <si>
    <t>Surge Arresters / Cutouts Growth</t>
  </si>
  <si>
    <t xml:space="preserve"> Grounding Equipment Growth</t>
  </si>
  <si>
    <t>Wires / Cables Growth</t>
  </si>
  <si>
    <t>Tools &amp; Accessories Growth</t>
  </si>
  <si>
    <t xml:space="preserve">Tax </t>
  </si>
  <si>
    <r>
      <rPr>
        <b/>
        <sz val="20"/>
        <color theme="1"/>
        <rFont val="Calibri"/>
        <family val="2"/>
        <scheme val="minor"/>
      </rPr>
      <t>Income statement year 2</t>
    </r>
    <r>
      <rPr>
        <sz val="11"/>
        <color theme="1"/>
        <rFont val="Calibri"/>
        <family val="2"/>
        <scheme val="minor"/>
      </rPr>
      <t xml:space="preserve"> </t>
    </r>
  </si>
  <si>
    <r>
      <rPr>
        <b/>
        <sz val="20"/>
        <color theme="1"/>
        <rFont val="Calibri"/>
        <family val="2"/>
        <scheme val="minor"/>
      </rPr>
      <t>Cash Flow year 1</t>
    </r>
    <r>
      <rPr>
        <sz val="20"/>
        <color theme="1"/>
        <rFont val="Calibri"/>
        <family val="2"/>
        <scheme val="minor"/>
      </rPr>
      <t xml:space="preserve"> </t>
    </r>
  </si>
  <si>
    <t>Cash at Beginning of Month</t>
  </si>
  <si>
    <t>CASH IN (Inlays)</t>
  </si>
  <si>
    <t>Revenue Received</t>
  </si>
  <si>
    <t>Customer Deposits</t>
  </si>
  <si>
    <t>Refund Returns</t>
  </si>
  <si>
    <t>Total Cash In (Inlays)</t>
  </si>
  <si>
    <t>CASH OUT (Outlays)</t>
  </si>
  <si>
    <t>Payroll</t>
  </si>
  <si>
    <t>Fuel &amp; Transport</t>
  </si>
  <si>
    <t>Marketing</t>
  </si>
  <si>
    <t>Software &amp; Office</t>
  </si>
  <si>
    <t>Maintenance &amp; Tools</t>
  </si>
  <si>
    <t>Miscellaneous</t>
  </si>
  <si>
    <t>Total Cash Out (Outlays)</t>
  </si>
  <si>
    <t>Net Cash Flow (In - Out)</t>
  </si>
  <si>
    <t>Cash at End of Month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</si>
  <si>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</si>
  <si>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</si>
  <si>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</si>
  <si>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</si>
  <si>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</si>
  <si>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</si>
  <si>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</si>
  <si>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</si>
  <si>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</si>
  <si>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</si>
  <si>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</si>
  <si>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Amount(CAD)</t>
  </si>
  <si>
    <t>STARTUP COSTS</t>
  </si>
  <si>
    <t xml:space="preserve">Business Registration &amp; License </t>
  </si>
  <si>
    <t xml:space="preserve">Insurance(General+Warehouse) </t>
  </si>
  <si>
    <t>Warehouse Rent Deposit(First +Last Month)</t>
  </si>
  <si>
    <t xml:space="preserve">Renovation &amp; Shelving Installation </t>
  </si>
  <si>
    <t>Heavy Duty Storage Racks</t>
  </si>
  <si>
    <t>Safety Equioment(Cameras, Fire Gear,Alarms</t>
  </si>
  <si>
    <t>Initial Inventory- Pole Line Hardware</t>
  </si>
  <si>
    <t xml:space="preserve">Initial Inventory- Insulators </t>
  </si>
  <si>
    <t xml:space="preserve">Initial Inventory - Surge Arresters/Cutouts </t>
  </si>
  <si>
    <t>Intial Inventory- Grounding Equipment</t>
  </si>
  <si>
    <t xml:space="preserve">Intial Inventory- Wires/Conductor Cables </t>
  </si>
  <si>
    <t>Tools(Crimpers,Testers,Cutters)</t>
  </si>
  <si>
    <t>Pallet Jack/Small Lift Equipment</t>
  </si>
  <si>
    <t>Computer,Printer,Office Setup</t>
  </si>
  <si>
    <t>Software(Inventory+ Accounting)</t>
  </si>
  <si>
    <t>Website &amp; Branding</t>
  </si>
  <si>
    <t>Marketing (Ads, Promotions)</t>
  </si>
  <si>
    <t>Initial Operating Cash(Fuel,Utilities)</t>
  </si>
  <si>
    <t>Payroll(First Month</t>
  </si>
  <si>
    <t xml:space="preserve">Contingency Fund </t>
  </si>
  <si>
    <t xml:space="preserve">Total Estimated Start-Up Cost </t>
  </si>
  <si>
    <t>Jan</t>
  </si>
  <si>
    <t xml:space="preserve">Balance sheet </t>
  </si>
  <si>
    <t xml:space="preserve">Amount </t>
  </si>
  <si>
    <t>Current Assets</t>
  </si>
  <si>
    <t>Cash (End of Year)</t>
  </si>
  <si>
    <t>Inventory (Estimated Closing Stock)</t>
  </si>
  <si>
    <t>Total Current Assets</t>
  </si>
  <si>
    <t>Non-Current Assets</t>
  </si>
  <si>
    <t>Computer, Printer &amp; Office Setup</t>
  </si>
  <si>
    <t>Software (Accounting/Inventory)</t>
  </si>
  <si>
    <t>Warehouse Renovation &amp; Shelving</t>
  </si>
  <si>
    <t>Total Non-Current Assets</t>
  </si>
  <si>
    <t>TOTAL ASSETS</t>
  </si>
  <si>
    <t>LIABILITIES</t>
  </si>
  <si>
    <t>Accounts Payable</t>
  </si>
  <si>
    <t>Short-Term Loans</t>
  </si>
  <si>
    <t>Long-Term Loans</t>
  </si>
  <si>
    <t>TOTAL LIABILITIES</t>
  </si>
  <si>
    <t>OWNER'S EQUITY</t>
  </si>
  <si>
    <t>Owner Investment (Startup Capital)</t>
  </si>
  <si>
    <t>Net Profit Year 1</t>
  </si>
  <si>
    <t>Net Profit Year 2</t>
  </si>
  <si>
    <t>Net Profit Year 3</t>
  </si>
  <si>
    <t>Owner Withdrawals (If Any)</t>
  </si>
  <si>
    <t>TOTAL OWNER'S EQUITY</t>
  </si>
  <si>
    <t>TOTAL LIABILITIES + EQUITY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</si>
  <si>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</si>
  <si>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</si>
  <si>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</si>
  <si>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</si>
  <si>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</si>
  <si>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</si>
  <si>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</si>
  <si>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</si>
  <si>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</si>
  <si>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</si>
  <si>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</si>
  <si>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</si>
  <si>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</si>
  <si>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Income statement year 3</t>
  </si>
  <si>
    <r>
      <rPr>
        <b/>
        <sz val="20"/>
        <color theme="1"/>
        <rFont val="Calibri"/>
        <family val="2"/>
        <scheme val="minor"/>
      </rPr>
      <t>Cash Flow year 2</t>
    </r>
    <r>
      <rPr>
        <sz val="20"/>
        <color theme="1"/>
        <rFont val="Calibri"/>
        <family val="2"/>
        <scheme val="minor"/>
      </rPr>
      <t xml:space="preserve"> </t>
    </r>
  </si>
  <si>
    <t>Cash Flow year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</si>
</sst>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 Unicode MS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7">
    <xf numFmtId="0" fontId="0" fillId="0" borderId="0" xfId="0"/>
    <xf numFmtId="0" fontId="0" fillId="2" borderId="1" xfId="0" applyFill="1" applyBorder="1"/>
    <xf numFmtId="0" fontId="0" fillId="3" borderId="1" xfId="0" applyFill="1" applyBorder="1"/>
    <xf numFmtId="0" fontId="0" fillId="2" borderId="2" xfId="0" applyFill="1" applyBorder="1"/>
    <xf numFmtId="6" fontId="0" fillId="0" borderId="0" xfId="0" applyNumberFormat="1"/>
    <xf numFmtId="9" fontId="0" fillId="0" borderId="0" xfId="0" applyNumberFormat="1"/>
    <xf numFmtId="8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6" fontId="0" fillId="0" borderId="0" xfId="0" applyNumberFormat="1" applyAlignment="1">
      <alignment vertical="center" wrapText="1"/>
    </xf>
    <xf numFmtId="6" fontId="6" fillId="0" borderId="0" xfId="0" applyNumberFormat="1" applyFont="1" applyAlignment="1">
      <alignment vertical="center" wrapText="1"/>
    </xf>
    <xf numFmtId="0" fontId="5" fillId="0" borderId="0" xfId="0" applyFont="1" applyAlignment="1">
      <alignment vertical="center" wrapText="1"/>
    </xf>
    <xf numFmtId="8" fontId="6" fillId="0" borderId="0" xfId="0" applyNumberFormat="1" applyFont="1" applyAlignment="1">
      <alignment vertical="center" wrapText="1"/>
    </xf>
    <xf numFmtId="0" fontId="3" fillId="0" borderId="0" xfId="0" applyFont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Currency 2" xfId="1" xr:uid="{A6722BF4-AB52-4337-A958-37DC05AE6284}"/>
    <cellStyle name="Normal" xfId="0" builtinId="0"/>
  </cellStyles>
  <dxfs count="3">
    <dxf>
      <fill>
        <patternFill patternType="solid">
          <fgColor theme="4" tint="0.59999389629810485"/>
          <bgColor theme="4" tint="0.5999938962981048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alignment horizontal="center" vertical="bottom" textRotation="0" wrapText="0" indent="0" justifyLastLine="0" shrinkToFit="0" readingOrder="0"/>
    </dxf>
    <dxf>
      <numFmt numFmtId="10" formatCode="&quot;$&quot;#,##0;[Red]\-&quot;$&quot;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4C58C93-FD5A-4CEB-BB9D-50100B4C12C0}" name="Table1" displayName="Table1" ref="A1:B22" totalsRowShown="0">
  <autoFilter ref="A1:B22" xr:uid="{A4C58C93-FD5A-4CEB-BB9D-50100B4C12C0}"/>
  <tableColumns count="2">
    <tableColumn id="1" xr3:uid="{E0B96A30-665A-42F4-B801-1FAB8EDF8DE3}" name="STARTUP COSTS"/>
    <tableColumn id="2" xr3:uid="{B7AD2E79-6504-4655-A3F1-A711D55FA78A}" name="Amount(CAD)" dataDxfId="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F50BD9F-C438-4530-BE8C-B8C095D80127}" name="Table3" displayName="Table3" ref="A1:M23" totalsRowShown="0" headerRowDxfId="1">
  <autoFilter ref="A1:M23" xr:uid="{CF50BD9F-C438-4530-BE8C-B8C095D80127}"/>
  <tableColumns count="13">
    <tableColumn id="1" xr3:uid="{37A59835-9E51-420E-BA05-52266F2B0D04}" name="Column1" dataDxfId="0"/>
    <tableColumn id="2" xr3:uid="{993DF5D7-853B-490F-94C9-5FF9CE20CF43}" name="Column2"/>
    <tableColumn id="3" xr3:uid="{1C27F836-40F1-4EE4-AA11-56D11339FB5D}" name="Column3"/>
    <tableColumn id="4" xr3:uid="{43179F93-3830-4EC7-8F0C-35121C351FD9}" name="Column4"/>
    <tableColumn id="5" xr3:uid="{EE9C3D20-0F1B-4318-9D3C-C50DB8E4FF29}" name="Column5"/>
    <tableColumn id="6" xr3:uid="{80519AC3-5420-43E3-BC59-36109C988C2F}" name="Column6"/>
    <tableColumn id="7" xr3:uid="{3C4D1127-A24A-44E4-B865-1718A5EDDE06}" name="Column7"/>
    <tableColumn id="8" xr3:uid="{638F375B-FFD9-4FE2-BC3A-812DCD59AC82}" name="Column8"/>
    <tableColumn id="9" xr3:uid="{E48D5059-0071-4B5E-AE99-BD71D4314724}" name="Column9"/>
    <tableColumn id="10" xr3:uid="{BA62C53D-BF78-46F6-AF84-0803B5311838}" name="Column10"/>
    <tableColumn id="11" xr3:uid="{A7A96C86-5868-47C6-96E0-35CFCF568188}" name="Column11"/>
    <tableColumn id="12" xr3:uid="{643B5664-7D87-418D-8A62-1B222BCC3E35}" name="Column12"/>
    <tableColumn id="13" xr3:uid="{34BFBF79-8780-437D-96BB-8C8C8F7914F2}" name="Column13">
      <calculatedColumnFormula>SUM(B2:L2)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85D3E-90BC-457A-AB14-B7708CD94562}">
  <dimension ref="A1:B23"/>
  <sheetViews>
    <sheetView workbookViewId="0">
      <selection activeCell="C7" sqref="C7"/>
    </sheetView>
  </sheetViews>
  <sheetFormatPr defaultRowHeight="14.4" x14ac:dyDescent="0.3"/>
  <cols>
    <col min="1" max="1" width="37.6640625" customWidth="1"/>
    <col min="2" max="2" width="14.6640625" customWidth="1"/>
    <col min="6" max="6" width="12.33203125" customWidth="1"/>
  </cols>
  <sheetData>
    <row r="1" spans="1:2" x14ac:dyDescent="0.3">
      <c r="A1" t="s">
        <v>71</v>
      </c>
      <c r="B1" t="s">
        <v>70</v>
      </c>
    </row>
    <row r="2" spans="1:2" x14ac:dyDescent="0.3">
      <c r="A2" t="s">
        <v>1</v>
      </c>
    </row>
    <row r="3" spans="1:2" x14ac:dyDescent="0.3">
      <c r="A3" t="s">
        <v>72</v>
      </c>
      <c r="B3" s="4">
        <v>600</v>
      </c>
    </row>
    <row r="4" spans="1:2" x14ac:dyDescent="0.3">
      <c r="A4" t="s">
        <v>73</v>
      </c>
      <c r="B4" s="4">
        <v>1800</v>
      </c>
    </row>
    <row r="5" spans="1:2" x14ac:dyDescent="0.3">
      <c r="A5" t="s">
        <v>74</v>
      </c>
      <c r="B5" s="4">
        <v>4000</v>
      </c>
    </row>
    <row r="6" spans="1:2" x14ac:dyDescent="0.3">
      <c r="A6" t="s">
        <v>75</v>
      </c>
      <c r="B6" s="4">
        <v>2500</v>
      </c>
    </row>
    <row r="7" spans="1:2" x14ac:dyDescent="0.3">
      <c r="A7" t="s">
        <v>76</v>
      </c>
      <c r="B7" s="4">
        <v>3200</v>
      </c>
    </row>
    <row r="8" spans="1:2" x14ac:dyDescent="0.3">
      <c r="A8" t="s">
        <v>77</v>
      </c>
      <c r="B8" s="4">
        <v>750</v>
      </c>
    </row>
    <row r="9" spans="1:2" x14ac:dyDescent="0.3">
      <c r="A9" t="s">
        <v>78</v>
      </c>
      <c r="B9" s="4">
        <v>4000</v>
      </c>
    </row>
    <row r="10" spans="1:2" x14ac:dyDescent="0.3">
      <c r="A10" t="s">
        <v>79</v>
      </c>
      <c r="B10" s="4">
        <v>3500</v>
      </c>
    </row>
    <row r="11" spans="1:2" x14ac:dyDescent="0.3">
      <c r="A11" t="s">
        <v>80</v>
      </c>
      <c r="B11" s="4">
        <v>3000</v>
      </c>
    </row>
    <row r="12" spans="1:2" x14ac:dyDescent="0.3">
      <c r="A12" t="s">
        <v>81</v>
      </c>
      <c r="B12" s="4">
        <v>2200</v>
      </c>
    </row>
    <row r="13" spans="1:2" x14ac:dyDescent="0.3">
      <c r="A13" t="s">
        <v>82</v>
      </c>
      <c r="B13" s="4">
        <v>5000</v>
      </c>
    </row>
    <row r="14" spans="1:2" x14ac:dyDescent="0.3">
      <c r="A14" t="s">
        <v>83</v>
      </c>
      <c r="B14" s="4">
        <v>1800</v>
      </c>
    </row>
    <row r="15" spans="1:2" x14ac:dyDescent="0.3">
      <c r="A15" t="s">
        <v>84</v>
      </c>
      <c r="B15" s="4">
        <v>1500</v>
      </c>
    </row>
    <row r="16" spans="1:2" x14ac:dyDescent="0.3">
      <c r="A16" t="s">
        <v>85</v>
      </c>
      <c r="B16" s="4">
        <v>1200</v>
      </c>
    </row>
    <row r="17" spans="1:2" x14ac:dyDescent="0.3">
      <c r="A17" t="s">
        <v>86</v>
      </c>
      <c r="B17" s="4">
        <v>350</v>
      </c>
    </row>
    <row r="18" spans="1:2" x14ac:dyDescent="0.3">
      <c r="A18" t="s">
        <v>87</v>
      </c>
      <c r="B18" s="4">
        <v>900</v>
      </c>
    </row>
    <row r="19" spans="1:2" x14ac:dyDescent="0.3">
      <c r="A19" t="s">
        <v>88</v>
      </c>
      <c r="B19" s="4">
        <v>600</v>
      </c>
    </row>
    <row r="20" spans="1:2" x14ac:dyDescent="0.3">
      <c r="A20" t="s">
        <v>89</v>
      </c>
      <c r="B20" s="4">
        <v>1000</v>
      </c>
    </row>
    <row r="21" spans="1:2" x14ac:dyDescent="0.3">
      <c r="A21" t="s">
        <v>90</v>
      </c>
      <c r="B21" s="4">
        <v>2800</v>
      </c>
    </row>
    <row r="22" spans="1:2" x14ac:dyDescent="0.3">
      <c r="A22" t="s">
        <v>91</v>
      </c>
      <c r="B22" s="4">
        <v>1500</v>
      </c>
    </row>
    <row r="23" spans="1:2" x14ac:dyDescent="0.3">
      <c r="A23" t="s">
        <v>92</v>
      </c>
      <c r="B23" s="4">
        <f>SUM(B3:B22)</f>
        <v>42200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9AE35-F31E-4BA2-A0A4-2B635C5FB32C}">
  <dimension ref="A1:T23"/>
  <sheetViews>
    <sheetView zoomScale="70" zoomScaleNormal="70" workbookViewId="0">
      <selection activeCell="Q27" sqref="Q27"/>
    </sheetView>
  </sheetViews>
  <sheetFormatPr defaultRowHeight="14.4" x14ac:dyDescent="0.3"/>
  <cols>
    <col min="1" max="1" width="36.6640625" customWidth="1"/>
    <col min="2" max="9" width="10.44140625" customWidth="1"/>
    <col min="10" max="13" width="11.44140625" customWidth="1"/>
    <col min="19" max="19" width="30.6640625" customWidth="1"/>
  </cols>
  <sheetData>
    <row r="1" spans="1:20" x14ac:dyDescent="0.3">
      <c r="A1" s="7" t="s">
        <v>119</v>
      </c>
      <c r="B1" s="7" t="s">
        <v>120</v>
      </c>
      <c r="C1" s="7" t="s">
        <v>121</v>
      </c>
      <c r="D1" s="7" t="s">
        <v>122</v>
      </c>
      <c r="E1" s="7" t="s">
        <v>123</v>
      </c>
      <c r="F1" s="7" t="s">
        <v>124</v>
      </c>
      <c r="G1" s="7" t="s">
        <v>125</v>
      </c>
      <c r="H1" s="7" t="s">
        <v>126</v>
      </c>
      <c r="I1" s="7" t="s">
        <v>127</v>
      </c>
      <c r="J1" s="7" t="s">
        <v>128</v>
      </c>
      <c r="K1" s="7" t="s">
        <v>129</v>
      </c>
      <c r="L1" s="7" t="s">
        <v>130</v>
      </c>
      <c r="M1" s="7" t="s">
        <v>131</v>
      </c>
    </row>
    <row r="2" spans="1:20" ht="25.8" x14ac:dyDescent="0.5">
      <c r="A2" s="7" t="s">
        <v>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pans="1:20" x14ac:dyDescent="0.3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20" x14ac:dyDescent="0.3">
      <c r="A4" t="s">
        <v>1</v>
      </c>
      <c r="B4" t="s">
        <v>2</v>
      </c>
      <c r="C4" t="s">
        <v>3</v>
      </c>
      <c r="D4" t="s">
        <v>4</v>
      </c>
      <c r="E4" t="s">
        <v>5</v>
      </c>
      <c r="F4" t="s">
        <v>6</v>
      </c>
      <c r="G4" t="s">
        <v>7</v>
      </c>
      <c r="H4" t="s">
        <v>8</v>
      </c>
      <c r="I4" t="s">
        <v>9</v>
      </c>
      <c r="J4" t="s">
        <v>10</v>
      </c>
      <c r="K4" t="s">
        <v>11</v>
      </c>
      <c r="L4" t="s">
        <v>12</v>
      </c>
      <c r="M4" t="s">
        <v>13</v>
      </c>
    </row>
    <row r="5" spans="1:20" x14ac:dyDescent="0.3">
      <c r="A5" s="1" t="s">
        <v>14</v>
      </c>
    </row>
    <row r="6" spans="1:20" x14ac:dyDescent="0.3">
      <c r="A6" s="2" t="s">
        <v>15</v>
      </c>
      <c r="B6" s="4">
        <f>T8*T9</f>
        <v>4000</v>
      </c>
      <c r="C6" s="4">
        <f>T8*T9</f>
        <v>4000</v>
      </c>
      <c r="D6" s="4">
        <f>E6</f>
        <v>4000</v>
      </c>
      <c r="E6" s="4">
        <f>T8*T9</f>
        <v>4000</v>
      </c>
      <c r="F6" s="4">
        <f>T8*T9</f>
        <v>4000</v>
      </c>
      <c r="G6" s="4">
        <f>T8*T9</f>
        <v>4000</v>
      </c>
      <c r="H6" s="4">
        <f>T8*T9</f>
        <v>4000</v>
      </c>
      <c r="I6" s="4">
        <f>T8*T9</f>
        <v>4000</v>
      </c>
      <c r="J6" s="4">
        <f>T8*T9</f>
        <v>4000</v>
      </c>
      <c r="K6" s="4">
        <f>T8*T9</f>
        <v>4000</v>
      </c>
      <c r="L6" s="4">
        <f>T8*T9</f>
        <v>4000</v>
      </c>
      <c r="M6" s="4">
        <f>SUM(B6:L6)</f>
        <v>44000</v>
      </c>
    </row>
    <row r="7" spans="1:20" x14ac:dyDescent="0.3">
      <c r="A7" s="1" t="s">
        <v>16</v>
      </c>
      <c r="B7" s="4">
        <f>T10</f>
        <v>2000</v>
      </c>
      <c r="C7" s="6">
        <f t="shared" ref="C7:L7" si="0">B7*1.05</f>
        <v>2100</v>
      </c>
      <c r="D7" s="6">
        <f t="shared" si="0"/>
        <v>2205</v>
      </c>
      <c r="E7" s="6">
        <f t="shared" si="0"/>
        <v>2315.25</v>
      </c>
      <c r="F7" s="6">
        <f t="shared" si="0"/>
        <v>2431.0125000000003</v>
      </c>
      <c r="G7" s="6">
        <f t="shared" si="0"/>
        <v>2552.5631250000006</v>
      </c>
      <c r="H7" s="6">
        <f t="shared" si="0"/>
        <v>2680.1912812500009</v>
      </c>
      <c r="I7" s="6">
        <f t="shared" si="0"/>
        <v>2814.2008453125009</v>
      </c>
      <c r="J7" s="6">
        <f t="shared" si="0"/>
        <v>2954.9108875781262</v>
      </c>
      <c r="K7" s="6">
        <f t="shared" si="0"/>
        <v>3102.6564319570325</v>
      </c>
      <c r="L7" s="6">
        <f t="shared" si="0"/>
        <v>3257.7892535548845</v>
      </c>
      <c r="M7" s="4">
        <f>SUM(B7:L7)</f>
        <v>28413.574324652549</v>
      </c>
      <c r="S7" t="s">
        <v>31</v>
      </c>
      <c r="T7" t="s">
        <v>32</v>
      </c>
    </row>
    <row r="8" spans="1:20" x14ac:dyDescent="0.3">
      <c r="A8" s="2" t="s">
        <v>17</v>
      </c>
      <c r="B8" s="4">
        <f>T12</f>
        <v>1200</v>
      </c>
      <c r="C8" s="6">
        <f t="shared" ref="C8:L8" si="1">B8*1.05</f>
        <v>1260</v>
      </c>
      <c r="D8" s="6">
        <f t="shared" si="1"/>
        <v>1323</v>
      </c>
      <c r="E8" s="6">
        <f t="shared" si="1"/>
        <v>1389.15</v>
      </c>
      <c r="F8" s="6">
        <f t="shared" si="1"/>
        <v>1458.6075000000001</v>
      </c>
      <c r="G8" s="6">
        <f t="shared" si="1"/>
        <v>1531.5378750000002</v>
      </c>
      <c r="H8" s="6">
        <f t="shared" si="1"/>
        <v>1608.1147687500004</v>
      </c>
      <c r="I8" s="6">
        <f t="shared" si="1"/>
        <v>1688.5205071875005</v>
      </c>
      <c r="J8" s="6">
        <f t="shared" si="1"/>
        <v>1772.9465325468755</v>
      </c>
      <c r="K8" s="6">
        <f t="shared" si="1"/>
        <v>1861.5938591742192</v>
      </c>
      <c r="L8" s="6">
        <f t="shared" si="1"/>
        <v>1954.6735521329304</v>
      </c>
      <c r="M8" s="4">
        <f>SUM(B8:L8)</f>
        <v>17048.144594791527</v>
      </c>
      <c r="S8" t="s">
        <v>15</v>
      </c>
      <c r="T8" s="4">
        <v>200</v>
      </c>
    </row>
    <row r="9" spans="1:20" x14ac:dyDescent="0.3">
      <c r="A9" s="1" t="s">
        <v>18</v>
      </c>
      <c r="B9" s="4">
        <f>T14</f>
        <v>1500</v>
      </c>
      <c r="C9" s="6">
        <f t="shared" ref="C9:L9" si="2">B9*1.05</f>
        <v>1575</v>
      </c>
      <c r="D9" s="6">
        <f t="shared" si="2"/>
        <v>1653.75</v>
      </c>
      <c r="E9" s="6">
        <f t="shared" si="2"/>
        <v>1736.4375</v>
      </c>
      <c r="F9" s="6">
        <f t="shared" si="2"/>
        <v>1823.2593750000001</v>
      </c>
      <c r="G9" s="6">
        <f t="shared" si="2"/>
        <v>1914.4223437500002</v>
      </c>
      <c r="H9" s="6">
        <f t="shared" si="2"/>
        <v>2010.1434609375003</v>
      </c>
      <c r="I9" s="6">
        <f t="shared" si="2"/>
        <v>2110.6506339843754</v>
      </c>
      <c r="J9" s="6">
        <f t="shared" si="2"/>
        <v>2216.1831656835943</v>
      </c>
      <c r="K9" s="6">
        <f t="shared" si="2"/>
        <v>2326.9923239677742</v>
      </c>
      <c r="L9" s="6">
        <f t="shared" si="2"/>
        <v>2443.3419401661631</v>
      </c>
      <c r="M9" s="4">
        <f>SUM(B9:L9)</f>
        <v>21310.180743489407</v>
      </c>
      <c r="S9" t="s">
        <v>33</v>
      </c>
      <c r="T9">
        <v>20</v>
      </c>
    </row>
    <row r="10" spans="1:20" x14ac:dyDescent="0.3">
      <c r="A10" s="2" t="s">
        <v>19</v>
      </c>
      <c r="B10" s="4">
        <f>T16</f>
        <v>1800</v>
      </c>
      <c r="C10" s="6">
        <f t="shared" ref="C10:L10" si="3">B10*1.07</f>
        <v>1926</v>
      </c>
      <c r="D10" s="6">
        <f t="shared" si="3"/>
        <v>2060.8200000000002</v>
      </c>
      <c r="E10" s="6">
        <f t="shared" si="3"/>
        <v>2205.0774000000001</v>
      </c>
      <c r="F10" s="6">
        <f t="shared" si="3"/>
        <v>2359.4328180000002</v>
      </c>
      <c r="G10" s="6">
        <f t="shared" si="3"/>
        <v>2524.5931152600006</v>
      </c>
      <c r="H10" s="6">
        <f t="shared" si="3"/>
        <v>2701.3146333282007</v>
      </c>
      <c r="I10" s="6">
        <f t="shared" si="3"/>
        <v>2890.4066576611749</v>
      </c>
      <c r="J10" s="6">
        <f t="shared" si="3"/>
        <v>3092.7351236974573</v>
      </c>
      <c r="K10" s="6">
        <f t="shared" si="3"/>
        <v>3309.2265823562793</v>
      </c>
      <c r="L10" s="6">
        <f t="shared" si="3"/>
        <v>3540.872443121219</v>
      </c>
      <c r="S10" t="s">
        <v>34</v>
      </c>
      <c r="T10" s="4">
        <v>2000</v>
      </c>
    </row>
    <row r="11" spans="1:20" x14ac:dyDescent="0.3">
      <c r="A11" s="1" t="s">
        <v>20</v>
      </c>
      <c r="B11" s="4">
        <f>T18</f>
        <v>1000</v>
      </c>
      <c r="C11" s="6">
        <f t="shared" ref="C11:L11" si="4">B11*1.07</f>
        <v>1070</v>
      </c>
      <c r="D11" s="6">
        <f t="shared" si="4"/>
        <v>1144.9000000000001</v>
      </c>
      <c r="E11" s="6">
        <f t="shared" si="4"/>
        <v>1225.0430000000001</v>
      </c>
      <c r="F11" s="6">
        <f t="shared" si="4"/>
        <v>1310.7960100000003</v>
      </c>
      <c r="G11" s="6">
        <f t="shared" si="4"/>
        <v>1402.5517307000005</v>
      </c>
      <c r="H11" s="6">
        <f t="shared" si="4"/>
        <v>1500.7303518490005</v>
      </c>
      <c r="I11" s="6">
        <f t="shared" si="4"/>
        <v>1605.7814764784307</v>
      </c>
      <c r="J11" s="6">
        <f t="shared" si="4"/>
        <v>1718.186179831921</v>
      </c>
      <c r="K11" s="6">
        <f t="shared" si="4"/>
        <v>1838.4592124201556</v>
      </c>
      <c r="L11" s="6">
        <f t="shared" si="4"/>
        <v>1967.1513572895667</v>
      </c>
      <c r="M11" s="4">
        <f>SUM(B11:L11)</f>
        <v>15783.599318569075</v>
      </c>
      <c r="S11" t="s">
        <v>35</v>
      </c>
      <c r="T11" s="5">
        <v>0.05</v>
      </c>
    </row>
    <row r="12" spans="1:20" x14ac:dyDescent="0.3">
      <c r="A12" s="2"/>
      <c r="S12" t="s">
        <v>17</v>
      </c>
      <c r="T12" s="4">
        <v>1200</v>
      </c>
    </row>
    <row r="13" spans="1:20" x14ac:dyDescent="0.3">
      <c r="A13" s="1" t="s">
        <v>21</v>
      </c>
      <c r="B13" s="4">
        <f>SUM(B6:B12)</f>
        <v>11500</v>
      </c>
      <c r="C13" s="4">
        <f>SUM(C6:C12)</f>
        <v>11931</v>
      </c>
      <c r="D13" s="4">
        <f>SUM(D6:D11)</f>
        <v>12387.47</v>
      </c>
      <c r="E13" s="4">
        <f>SUM(E6:E12)</f>
        <v>12870.957899999999</v>
      </c>
      <c r="F13" s="4">
        <f>SUM(F6:F11)</f>
        <v>13383.108203000002</v>
      </c>
      <c r="G13" s="4">
        <f>SUM(G6:G11)</f>
        <v>13925.668189710002</v>
      </c>
      <c r="H13" s="4">
        <f>SUM(H6:H12)</f>
        <v>14500.494496114703</v>
      </c>
      <c r="I13" s="4">
        <f>SUM(I6:I11)</f>
        <v>15109.560120623983</v>
      </c>
      <c r="J13" s="4">
        <f>SUM(J6:J11)</f>
        <v>15754.961889337974</v>
      </c>
      <c r="K13" s="4">
        <f>SUM(K6:K11)</f>
        <v>16438.928409875462</v>
      </c>
      <c r="L13" s="4">
        <f>SUM(L6:L12)</f>
        <v>17163.828546264765</v>
      </c>
      <c r="M13" s="4">
        <f>SUM(B13:L13)</f>
        <v>154965.97775492689</v>
      </c>
      <c r="S13" t="s">
        <v>36</v>
      </c>
      <c r="T13" s="5">
        <v>0.05</v>
      </c>
    </row>
    <row r="14" spans="1:20" x14ac:dyDescent="0.3">
      <c r="A14" s="2"/>
      <c r="S14" t="s">
        <v>18</v>
      </c>
      <c r="T14" s="4">
        <v>1500</v>
      </c>
    </row>
    <row r="15" spans="1:20" x14ac:dyDescent="0.3">
      <c r="A15" s="1" t="s">
        <v>22</v>
      </c>
      <c r="S15" t="s">
        <v>37</v>
      </c>
      <c r="T15" s="5">
        <v>0.05</v>
      </c>
    </row>
    <row r="16" spans="1:20" x14ac:dyDescent="0.3">
      <c r="A16" s="2" t="s">
        <v>25</v>
      </c>
      <c r="B16" s="6">
        <f t="shared" ref="B16:L16" si="5">B13*0.55</f>
        <v>6325.0000000000009</v>
      </c>
      <c r="C16" s="6">
        <f t="shared" si="5"/>
        <v>6562.05</v>
      </c>
      <c r="D16" s="6">
        <f t="shared" si="5"/>
        <v>6813.1085000000003</v>
      </c>
      <c r="E16" s="6">
        <f t="shared" si="5"/>
        <v>7079.0268450000003</v>
      </c>
      <c r="F16" s="6">
        <f t="shared" si="5"/>
        <v>7360.7095116500013</v>
      </c>
      <c r="G16" s="6">
        <f t="shared" si="5"/>
        <v>7659.1175043405019</v>
      </c>
      <c r="H16" s="6">
        <f t="shared" si="5"/>
        <v>7975.2719728630873</v>
      </c>
      <c r="I16" s="6">
        <f t="shared" si="5"/>
        <v>8310.2580663431909</v>
      </c>
      <c r="J16" s="6">
        <f t="shared" si="5"/>
        <v>8665.2290391358856</v>
      </c>
      <c r="K16" s="6">
        <f t="shared" si="5"/>
        <v>9041.4106254315047</v>
      </c>
      <c r="L16" s="6">
        <f t="shared" si="5"/>
        <v>9440.1057004456216</v>
      </c>
      <c r="M16" s="6">
        <f>SUM(B16:L16)</f>
        <v>85231.287765209796</v>
      </c>
      <c r="S16" t="s">
        <v>19</v>
      </c>
      <c r="T16" s="4">
        <v>1800</v>
      </c>
    </row>
    <row r="17" spans="1:20" x14ac:dyDescent="0.3">
      <c r="A17" s="1" t="s">
        <v>26</v>
      </c>
      <c r="B17" s="4">
        <v>500</v>
      </c>
      <c r="C17" s="4">
        <v>500</v>
      </c>
      <c r="D17" s="4">
        <v>500</v>
      </c>
      <c r="E17" s="4">
        <v>500</v>
      </c>
      <c r="F17" s="4">
        <v>500</v>
      </c>
      <c r="G17" s="4">
        <v>500</v>
      </c>
      <c r="H17" s="4">
        <v>500</v>
      </c>
      <c r="I17" s="4">
        <v>500</v>
      </c>
      <c r="J17" s="4">
        <v>500</v>
      </c>
      <c r="K17" s="4">
        <v>500</v>
      </c>
      <c r="L17" s="4">
        <v>500</v>
      </c>
      <c r="M17" s="4">
        <f>SUM(B17:L17)</f>
        <v>5500</v>
      </c>
      <c r="S17" t="s">
        <v>38</v>
      </c>
      <c r="T17" s="5">
        <v>7.0000000000000007E-2</v>
      </c>
    </row>
    <row r="18" spans="1:20" x14ac:dyDescent="0.3">
      <c r="A18" s="2"/>
      <c r="S18" t="s">
        <v>20</v>
      </c>
      <c r="T18" s="4">
        <v>1000</v>
      </c>
    </row>
    <row r="19" spans="1:20" x14ac:dyDescent="0.3">
      <c r="A19" s="1" t="s">
        <v>27</v>
      </c>
      <c r="B19" s="4">
        <f>SUM(B16:B18)</f>
        <v>6825.0000000000009</v>
      </c>
      <c r="C19" s="4">
        <f>SUM(C16:C18)</f>
        <v>7062.05</v>
      </c>
      <c r="D19" s="4">
        <f>SUM(D16:D18)</f>
        <v>7313.1085000000003</v>
      </c>
      <c r="E19" s="4">
        <f>SUM(E16:E18)</f>
        <v>7579.0268450000003</v>
      </c>
      <c r="F19" s="4">
        <f>SUM(F16:F17)</f>
        <v>7860.7095116500013</v>
      </c>
      <c r="G19" s="4">
        <f t="shared" ref="G19:L19" si="6">SUM(G16:G18)</f>
        <v>8159.1175043405019</v>
      </c>
      <c r="H19" s="4">
        <f t="shared" si="6"/>
        <v>8475.2719728630873</v>
      </c>
      <c r="I19" s="4">
        <f t="shared" si="6"/>
        <v>8810.2580663431909</v>
      </c>
      <c r="J19" s="4">
        <f t="shared" si="6"/>
        <v>9165.2290391358856</v>
      </c>
      <c r="K19" s="4">
        <f t="shared" si="6"/>
        <v>9541.4106254315047</v>
      </c>
      <c r="L19" s="4">
        <f t="shared" si="6"/>
        <v>9940.1057004456216</v>
      </c>
      <c r="M19" s="4">
        <f>SUM(B19:L19)</f>
        <v>90731.287765209796</v>
      </c>
      <c r="S19" t="s">
        <v>39</v>
      </c>
      <c r="T19" s="5">
        <v>7.0000000000000007E-2</v>
      </c>
    </row>
    <row r="20" spans="1:20" x14ac:dyDescent="0.3">
      <c r="A20" s="2"/>
      <c r="S20" t="s">
        <v>25</v>
      </c>
      <c r="T20" s="5">
        <v>0.55000000000000004</v>
      </c>
    </row>
    <row r="21" spans="1:20" x14ac:dyDescent="0.3">
      <c r="A21" s="1" t="s">
        <v>28</v>
      </c>
      <c r="B21" s="4">
        <f t="shared" ref="B21:L21" si="7">B13-B19</f>
        <v>4674.9999999999991</v>
      </c>
      <c r="C21" s="4">
        <f t="shared" si="7"/>
        <v>4868.95</v>
      </c>
      <c r="D21" s="4">
        <f t="shared" si="7"/>
        <v>5074.3614999999991</v>
      </c>
      <c r="E21" s="4">
        <f t="shared" si="7"/>
        <v>5291.9310549999991</v>
      </c>
      <c r="F21" s="4">
        <f t="shared" si="7"/>
        <v>5522.3986913500003</v>
      </c>
      <c r="G21" s="4">
        <f t="shared" si="7"/>
        <v>5766.5506853695006</v>
      </c>
      <c r="H21" s="4">
        <f t="shared" si="7"/>
        <v>6025.2225232516157</v>
      </c>
      <c r="I21" s="4">
        <f t="shared" si="7"/>
        <v>6299.3020542807917</v>
      </c>
      <c r="J21" s="4">
        <f t="shared" si="7"/>
        <v>6589.7328502020882</v>
      </c>
      <c r="K21" s="4">
        <f t="shared" si="7"/>
        <v>6897.5177844439568</v>
      </c>
      <c r="L21" s="4">
        <f t="shared" si="7"/>
        <v>7223.7228458191439</v>
      </c>
      <c r="M21" s="4">
        <f>SUM(B21:L21)</f>
        <v>64234.689989717102</v>
      </c>
      <c r="S21" t="s">
        <v>40</v>
      </c>
      <c r="T21" s="5">
        <v>0.25</v>
      </c>
    </row>
    <row r="22" spans="1:20" x14ac:dyDescent="0.3">
      <c r="A22" s="2" t="s">
        <v>29</v>
      </c>
      <c r="B22" s="6">
        <f t="shared" ref="B22:L22" si="8">B21*0.25</f>
        <v>1168.7499999999998</v>
      </c>
      <c r="C22" s="6">
        <f t="shared" si="8"/>
        <v>1217.2375</v>
      </c>
      <c r="D22" s="6">
        <f t="shared" si="8"/>
        <v>1268.5903749999998</v>
      </c>
      <c r="E22" s="6">
        <f t="shared" si="8"/>
        <v>1322.9827637499998</v>
      </c>
      <c r="F22" s="6">
        <f t="shared" si="8"/>
        <v>1380.5996728375001</v>
      </c>
      <c r="G22" s="6">
        <f t="shared" si="8"/>
        <v>1441.6376713423751</v>
      </c>
      <c r="H22" s="6">
        <f t="shared" si="8"/>
        <v>1506.3056308129039</v>
      </c>
      <c r="I22" s="6">
        <f t="shared" si="8"/>
        <v>1574.8255135701979</v>
      </c>
      <c r="J22" s="6">
        <f t="shared" si="8"/>
        <v>1647.4332125505221</v>
      </c>
      <c r="K22" s="6">
        <f t="shared" si="8"/>
        <v>1724.3794461109892</v>
      </c>
      <c r="L22" s="6">
        <f t="shared" si="8"/>
        <v>1805.930711454786</v>
      </c>
      <c r="M22" s="6">
        <f>SUM(B22:L22)</f>
        <v>16058.672497429276</v>
      </c>
    </row>
    <row r="23" spans="1:20" x14ac:dyDescent="0.3">
      <c r="A23" s="3" t="s">
        <v>30</v>
      </c>
      <c r="B23" s="6">
        <f t="shared" ref="B23:L23" si="9">B21-B22</f>
        <v>3506.2499999999991</v>
      </c>
      <c r="C23" s="6">
        <f t="shared" si="9"/>
        <v>3651.7124999999996</v>
      </c>
      <c r="D23" s="6">
        <f t="shared" si="9"/>
        <v>3805.7711249999993</v>
      </c>
      <c r="E23" s="6">
        <f t="shared" si="9"/>
        <v>3968.9482912499993</v>
      </c>
      <c r="F23" s="6">
        <f t="shared" si="9"/>
        <v>4141.7990185125</v>
      </c>
      <c r="G23" s="6">
        <f t="shared" si="9"/>
        <v>4324.9130140271254</v>
      </c>
      <c r="H23" s="6">
        <f t="shared" si="9"/>
        <v>4518.9168924387122</v>
      </c>
      <c r="I23" s="6">
        <f t="shared" si="9"/>
        <v>4724.4765407105933</v>
      </c>
      <c r="J23" s="6">
        <f t="shared" si="9"/>
        <v>4942.2996376515657</v>
      </c>
      <c r="K23" s="6">
        <f t="shared" si="9"/>
        <v>5173.1383383329676</v>
      </c>
      <c r="L23" s="6">
        <f t="shared" si="9"/>
        <v>5417.7921343643575</v>
      </c>
      <c r="M23" s="6">
        <f>SUM(B23:L23)</f>
        <v>48176.017492287821</v>
      </c>
    </row>
  </sheetData>
  <phoneticPr fontId="4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08788-570E-4A7C-8597-693B13E6852A}">
  <dimension ref="A1:U24"/>
  <sheetViews>
    <sheetView zoomScale="70" zoomScaleNormal="70" workbookViewId="0">
      <selection activeCell="E28" sqref="E28"/>
    </sheetView>
  </sheetViews>
  <sheetFormatPr defaultRowHeight="14.4" x14ac:dyDescent="0.3"/>
  <cols>
    <col min="1" max="1" width="36.6640625" customWidth="1"/>
    <col min="2" max="2" width="9.77734375" bestFit="1" customWidth="1"/>
    <col min="3" max="3" width="9.44140625" customWidth="1"/>
    <col min="4" max="4" width="9.77734375" bestFit="1" customWidth="1"/>
    <col min="5" max="6" width="9.77734375" customWidth="1"/>
    <col min="7" max="13" width="9.77734375" bestFit="1" customWidth="1"/>
    <col min="14" max="14" width="10.77734375" customWidth="1"/>
    <col min="20" max="20" width="30.6640625" customWidth="1"/>
  </cols>
  <sheetData>
    <row r="1" spans="1:21" x14ac:dyDescent="0.3">
      <c r="A1" s="14" t="s">
        <v>41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pans="1:21" x14ac:dyDescent="0.3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</row>
    <row r="3" spans="1:21" x14ac:dyDescent="0.3">
      <c r="A3" t="s">
        <v>1</v>
      </c>
      <c r="B3" t="s">
        <v>2</v>
      </c>
      <c r="C3" t="s">
        <v>3</v>
      </c>
      <c r="D3" t="s">
        <v>4</v>
      </c>
      <c r="E3" t="s">
        <v>5</v>
      </c>
      <c r="F3" t="s">
        <v>6</v>
      </c>
      <c r="G3" t="s">
        <v>7</v>
      </c>
      <c r="H3" t="s">
        <v>8</v>
      </c>
      <c r="I3" t="s">
        <v>9</v>
      </c>
      <c r="J3" t="s">
        <v>10</v>
      </c>
      <c r="K3" t="s">
        <v>11</v>
      </c>
      <c r="L3" t="s">
        <v>12</v>
      </c>
      <c r="M3" t="s">
        <v>93</v>
      </c>
      <c r="N3" t="s">
        <v>13</v>
      </c>
    </row>
    <row r="4" spans="1:21" x14ac:dyDescent="0.3">
      <c r="A4" s="1" t="s">
        <v>14</v>
      </c>
    </row>
    <row r="5" spans="1:21" x14ac:dyDescent="0.3">
      <c r="A5" s="2" t="s">
        <v>15</v>
      </c>
      <c r="B5" s="4">
        <f>U8*U9</f>
        <v>4000</v>
      </c>
      <c r="C5" s="4">
        <f>U8*U9</f>
        <v>4000</v>
      </c>
      <c r="D5" s="4">
        <f>E5</f>
        <v>4000</v>
      </c>
      <c r="E5" s="4">
        <f>U8*U9</f>
        <v>4000</v>
      </c>
      <c r="F5" s="4">
        <f>U8*U9</f>
        <v>4000</v>
      </c>
      <c r="G5" s="4">
        <f>U8*U9</f>
        <v>4000</v>
      </c>
      <c r="H5" s="4">
        <f>U8*U9</f>
        <v>4000</v>
      </c>
      <c r="I5" s="4">
        <f>U8*U9</f>
        <v>4000</v>
      </c>
      <c r="J5" s="4">
        <f>U8*U9</f>
        <v>4000</v>
      </c>
      <c r="K5" s="4">
        <f>U8*U9</f>
        <v>4000</v>
      </c>
      <c r="L5" s="4">
        <f>U8*U9</f>
        <v>4000</v>
      </c>
      <c r="M5" s="4">
        <v>4000</v>
      </c>
      <c r="N5" s="4">
        <f>SUM(B5:M5)</f>
        <v>48000</v>
      </c>
    </row>
    <row r="6" spans="1:21" x14ac:dyDescent="0.3">
      <c r="A6" s="1" t="s">
        <v>16</v>
      </c>
      <c r="B6" s="4">
        <f>U10</f>
        <v>2000</v>
      </c>
      <c r="C6" s="6">
        <f>B6*1.05</f>
        <v>2100</v>
      </c>
      <c r="D6" s="6">
        <f t="shared" ref="D6:M6" si="0">C6*1.05</f>
        <v>2205</v>
      </c>
      <c r="E6" s="6">
        <f t="shared" si="0"/>
        <v>2315.25</v>
      </c>
      <c r="F6" s="6">
        <f t="shared" si="0"/>
        <v>2431.0125000000003</v>
      </c>
      <c r="G6" s="6">
        <f t="shared" si="0"/>
        <v>2552.5631250000006</v>
      </c>
      <c r="H6" s="6">
        <f t="shared" si="0"/>
        <v>2680.1912812500009</v>
      </c>
      <c r="I6" s="6">
        <f t="shared" si="0"/>
        <v>2814.2008453125009</v>
      </c>
      <c r="J6" s="6">
        <f t="shared" si="0"/>
        <v>2954.9108875781262</v>
      </c>
      <c r="K6" s="6">
        <f t="shared" si="0"/>
        <v>3102.6564319570325</v>
      </c>
      <c r="L6" s="6">
        <f t="shared" si="0"/>
        <v>3257.7892535548845</v>
      </c>
      <c r="M6" s="6">
        <f t="shared" si="0"/>
        <v>3420.6787162326286</v>
      </c>
      <c r="N6" s="4">
        <f>SUM(B6:M6)</f>
        <v>31834.253040885178</v>
      </c>
    </row>
    <row r="7" spans="1:21" x14ac:dyDescent="0.3">
      <c r="A7" s="2" t="s">
        <v>17</v>
      </c>
      <c r="B7" s="4">
        <f>U12</f>
        <v>1200</v>
      </c>
      <c r="C7" s="6">
        <f>B7*1.05</f>
        <v>1260</v>
      </c>
      <c r="D7" s="6">
        <f t="shared" ref="D7:M7" si="1">C7*1.05</f>
        <v>1323</v>
      </c>
      <c r="E7" s="6">
        <f t="shared" si="1"/>
        <v>1389.15</v>
      </c>
      <c r="F7" s="6">
        <f t="shared" si="1"/>
        <v>1458.6075000000001</v>
      </c>
      <c r="G7" s="6">
        <f t="shared" si="1"/>
        <v>1531.5378750000002</v>
      </c>
      <c r="H7" s="6">
        <f t="shared" si="1"/>
        <v>1608.1147687500004</v>
      </c>
      <c r="I7" s="6">
        <f t="shared" si="1"/>
        <v>1688.5205071875005</v>
      </c>
      <c r="J7" s="6">
        <f t="shared" si="1"/>
        <v>1772.9465325468755</v>
      </c>
      <c r="K7" s="6">
        <f t="shared" si="1"/>
        <v>1861.5938591742192</v>
      </c>
      <c r="L7" s="6">
        <f t="shared" si="1"/>
        <v>1954.6735521329304</v>
      </c>
      <c r="M7" s="6">
        <f t="shared" si="1"/>
        <v>2052.4072297395769</v>
      </c>
      <c r="N7" s="4">
        <f>SUM(B7:M7)</f>
        <v>19100.551824531103</v>
      </c>
      <c r="T7" t="s">
        <v>31</v>
      </c>
      <c r="U7" t="s">
        <v>32</v>
      </c>
    </row>
    <row r="8" spans="1:21" x14ac:dyDescent="0.3">
      <c r="A8" s="1" t="s">
        <v>18</v>
      </c>
      <c r="B8" s="4">
        <f>U14</f>
        <v>1500</v>
      </c>
      <c r="C8" s="6">
        <f>B8*1.05</f>
        <v>1575</v>
      </c>
      <c r="D8" s="6">
        <f t="shared" ref="D8:M8" si="2">C8*1.05</f>
        <v>1653.75</v>
      </c>
      <c r="E8" s="6">
        <f t="shared" si="2"/>
        <v>1736.4375</v>
      </c>
      <c r="F8" s="6">
        <f t="shared" si="2"/>
        <v>1823.2593750000001</v>
      </c>
      <c r="G8" s="6">
        <f t="shared" si="2"/>
        <v>1914.4223437500002</v>
      </c>
      <c r="H8" s="6">
        <f t="shared" si="2"/>
        <v>2010.1434609375003</v>
      </c>
      <c r="I8" s="6">
        <f t="shared" si="2"/>
        <v>2110.6506339843754</v>
      </c>
      <c r="J8" s="6">
        <f t="shared" si="2"/>
        <v>2216.1831656835943</v>
      </c>
      <c r="K8" s="6">
        <f t="shared" si="2"/>
        <v>2326.9923239677742</v>
      </c>
      <c r="L8" s="6">
        <f t="shared" si="2"/>
        <v>2443.3419401661631</v>
      </c>
      <c r="M8" s="6">
        <f t="shared" si="2"/>
        <v>2565.5090371744714</v>
      </c>
      <c r="N8" s="4">
        <f>SUM(B8:M8)</f>
        <v>23875.689780663877</v>
      </c>
      <c r="T8" t="s">
        <v>15</v>
      </c>
      <c r="U8" s="4">
        <v>200</v>
      </c>
    </row>
    <row r="9" spans="1:21" x14ac:dyDescent="0.3">
      <c r="A9" s="2" t="s">
        <v>19</v>
      </c>
      <c r="B9" s="4">
        <f>U16</f>
        <v>1800</v>
      </c>
      <c r="C9" s="6">
        <f>B9*1.07</f>
        <v>1926</v>
      </c>
      <c r="D9" s="6">
        <f t="shared" ref="D9:M9" si="3">C9*1.07</f>
        <v>2060.8200000000002</v>
      </c>
      <c r="E9" s="6">
        <f t="shared" si="3"/>
        <v>2205.0774000000001</v>
      </c>
      <c r="F9" s="6">
        <f t="shared" si="3"/>
        <v>2359.4328180000002</v>
      </c>
      <c r="G9" s="6">
        <f t="shared" si="3"/>
        <v>2524.5931152600006</v>
      </c>
      <c r="H9" s="6">
        <f t="shared" si="3"/>
        <v>2701.3146333282007</v>
      </c>
      <c r="I9" s="6">
        <f t="shared" si="3"/>
        <v>2890.4066576611749</v>
      </c>
      <c r="J9" s="6">
        <f t="shared" si="3"/>
        <v>3092.7351236974573</v>
      </c>
      <c r="K9" s="6">
        <f t="shared" si="3"/>
        <v>3309.2265823562793</v>
      </c>
      <c r="L9" s="6">
        <f t="shared" si="3"/>
        <v>3540.872443121219</v>
      </c>
      <c r="M9" s="6">
        <f t="shared" si="3"/>
        <v>3788.7335141397048</v>
      </c>
      <c r="N9" s="4">
        <f>SUM(B9:M9)</f>
        <v>32199.212287564034</v>
      </c>
      <c r="T9" t="s">
        <v>33</v>
      </c>
      <c r="U9">
        <v>20</v>
      </c>
    </row>
    <row r="10" spans="1:21" x14ac:dyDescent="0.3">
      <c r="A10" s="1" t="s">
        <v>20</v>
      </c>
      <c r="B10" s="4">
        <f>U18</f>
        <v>1000</v>
      </c>
      <c r="C10" s="6">
        <f>B10*1.07</f>
        <v>1070</v>
      </c>
      <c r="D10" s="6">
        <f t="shared" ref="D10:M10" si="4">C10*1.07</f>
        <v>1144.9000000000001</v>
      </c>
      <c r="E10" s="6">
        <f t="shared" si="4"/>
        <v>1225.0430000000001</v>
      </c>
      <c r="F10" s="6">
        <f t="shared" si="4"/>
        <v>1310.7960100000003</v>
      </c>
      <c r="G10" s="6">
        <f t="shared" si="4"/>
        <v>1402.5517307000005</v>
      </c>
      <c r="H10" s="6">
        <f t="shared" si="4"/>
        <v>1500.7303518490005</v>
      </c>
      <c r="I10" s="6">
        <f t="shared" si="4"/>
        <v>1605.7814764784307</v>
      </c>
      <c r="J10" s="6">
        <f t="shared" si="4"/>
        <v>1718.186179831921</v>
      </c>
      <c r="K10" s="6">
        <f t="shared" si="4"/>
        <v>1838.4592124201556</v>
      </c>
      <c r="L10" s="6">
        <f t="shared" si="4"/>
        <v>1967.1513572895667</v>
      </c>
      <c r="M10" s="6">
        <f t="shared" si="4"/>
        <v>2104.8519522998363</v>
      </c>
      <c r="N10" s="4">
        <f>SUM(B10:L10)</f>
        <v>15783.599318569075</v>
      </c>
      <c r="T10" t="s">
        <v>34</v>
      </c>
      <c r="U10" s="4">
        <v>2000</v>
      </c>
    </row>
    <row r="11" spans="1:21" x14ac:dyDescent="0.3">
      <c r="A11" s="2"/>
      <c r="T11" t="s">
        <v>35</v>
      </c>
      <c r="U11" s="5">
        <v>0.05</v>
      </c>
    </row>
    <row r="12" spans="1:21" x14ac:dyDescent="0.3">
      <c r="A12" s="1" t="s">
        <v>21</v>
      </c>
      <c r="B12" s="4">
        <f>SUM(B5:B11)</f>
        <v>11500</v>
      </c>
      <c r="C12" s="4">
        <f>SUM(C5:C11)</f>
        <v>11931</v>
      </c>
      <c r="D12" s="4">
        <f t="shared" ref="D12:M12" si="5">SUM(D5:D11)</f>
        <v>12387.47</v>
      </c>
      <c r="E12" s="4">
        <f t="shared" si="5"/>
        <v>12870.957899999999</v>
      </c>
      <c r="F12" s="4">
        <f t="shared" si="5"/>
        <v>13383.108203000002</v>
      </c>
      <c r="G12" s="4">
        <f t="shared" si="5"/>
        <v>13925.668189710002</v>
      </c>
      <c r="H12" s="4">
        <f t="shared" si="5"/>
        <v>14500.494496114703</v>
      </c>
      <c r="I12" s="4">
        <f t="shared" si="5"/>
        <v>15109.560120623983</v>
      </c>
      <c r="J12" s="4">
        <f t="shared" si="5"/>
        <v>15754.961889337974</v>
      </c>
      <c r="K12" s="4">
        <f t="shared" si="5"/>
        <v>16438.928409875462</v>
      </c>
      <c r="L12" s="4">
        <f t="shared" si="5"/>
        <v>17163.828546264765</v>
      </c>
      <c r="M12" s="4">
        <f t="shared" si="5"/>
        <v>17932.18044958622</v>
      </c>
      <c r="N12" s="4">
        <f>SUM(B12:M12)</f>
        <v>172898.15820451311</v>
      </c>
      <c r="T12" t="s">
        <v>17</v>
      </c>
      <c r="U12" s="4">
        <v>1200</v>
      </c>
    </row>
    <row r="13" spans="1:21" x14ac:dyDescent="0.3">
      <c r="A13" s="2"/>
      <c r="T13" t="s">
        <v>36</v>
      </c>
      <c r="U13" s="5">
        <v>0.05</v>
      </c>
    </row>
    <row r="14" spans="1:21" x14ac:dyDescent="0.3">
      <c r="A14" s="1" t="s">
        <v>22</v>
      </c>
      <c r="T14" t="s">
        <v>18</v>
      </c>
      <c r="U14" s="4">
        <v>1500</v>
      </c>
    </row>
    <row r="15" spans="1:21" x14ac:dyDescent="0.3">
      <c r="A15" s="2" t="s">
        <v>23</v>
      </c>
      <c r="B15" s="4">
        <v>1500</v>
      </c>
      <c r="C15" s="4">
        <v>1500</v>
      </c>
      <c r="D15" s="4">
        <v>1500</v>
      </c>
      <c r="E15" s="4">
        <v>1500</v>
      </c>
      <c r="F15" s="4">
        <v>1500</v>
      </c>
      <c r="G15" s="4">
        <v>1500</v>
      </c>
      <c r="H15" s="4">
        <v>1500</v>
      </c>
      <c r="I15" s="4">
        <v>1500</v>
      </c>
      <c r="J15" s="4">
        <v>1500</v>
      </c>
      <c r="K15" s="4">
        <v>1500</v>
      </c>
      <c r="L15" s="4">
        <v>1500</v>
      </c>
      <c r="M15" s="4">
        <v>1500</v>
      </c>
      <c r="N15" s="4">
        <f>SUM(B15:M15)</f>
        <v>18000</v>
      </c>
      <c r="T15" t="s">
        <v>37</v>
      </c>
      <c r="U15" s="5">
        <v>0.05</v>
      </c>
    </row>
    <row r="16" spans="1:21" x14ac:dyDescent="0.3">
      <c r="A16" s="1" t="s">
        <v>24</v>
      </c>
      <c r="B16" s="4">
        <v>3000</v>
      </c>
      <c r="C16" s="4">
        <v>3000</v>
      </c>
      <c r="D16" s="4">
        <v>3000</v>
      </c>
      <c r="E16" s="4">
        <v>3000</v>
      </c>
      <c r="F16" s="4">
        <v>3000</v>
      </c>
      <c r="G16" s="4">
        <v>3000</v>
      </c>
      <c r="H16" s="4">
        <v>3000</v>
      </c>
      <c r="I16" s="4">
        <v>3000</v>
      </c>
      <c r="J16" s="4">
        <v>3000</v>
      </c>
      <c r="K16" s="4">
        <v>3000</v>
      </c>
      <c r="L16" s="4">
        <v>3000</v>
      </c>
      <c r="M16" s="4">
        <v>3000</v>
      </c>
      <c r="N16" s="4">
        <f>SUM(B16:M16)</f>
        <v>36000</v>
      </c>
      <c r="T16" t="s">
        <v>19</v>
      </c>
      <c r="U16" s="4">
        <v>1800</v>
      </c>
    </row>
    <row r="17" spans="1:21" x14ac:dyDescent="0.3">
      <c r="A17" s="2" t="s">
        <v>25</v>
      </c>
      <c r="B17" s="6">
        <f>B12*0.55</f>
        <v>6325.0000000000009</v>
      </c>
      <c r="C17" s="6">
        <f>C12*0.55</f>
        <v>6562.05</v>
      </c>
      <c r="D17" s="6">
        <f t="shared" ref="D17:M17" si="6">D12*0.55</f>
        <v>6813.1085000000003</v>
      </c>
      <c r="E17" s="6">
        <f t="shared" si="6"/>
        <v>7079.0268450000003</v>
      </c>
      <c r="F17" s="6">
        <f t="shared" si="6"/>
        <v>7360.7095116500013</v>
      </c>
      <c r="G17" s="6">
        <f t="shared" si="6"/>
        <v>7659.1175043405019</v>
      </c>
      <c r="H17" s="6">
        <f t="shared" si="6"/>
        <v>7975.2719728630873</v>
      </c>
      <c r="I17" s="6">
        <f t="shared" si="6"/>
        <v>8310.2580663431909</v>
      </c>
      <c r="J17" s="6">
        <f t="shared" si="6"/>
        <v>8665.2290391358856</v>
      </c>
      <c r="K17" s="6">
        <f t="shared" si="6"/>
        <v>9041.4106254315047</v>
      </c>
      <c r="L17" s="6">
        <f t="shared" si="6"/>
        <v>9440.1057004456216</v>
      </c>
      <c r="M17" s="6">
        <f t="shared" si="6"/>
        <v>9862.6992472724214</v>
      </c>
      <c r="N17" s="6">
        <f>SUM(B17:M17)</f>
        <v>95093.987012482219</v>
      </c>
      <c r="T17" t="s">
        <v>38</v>
      </c>
      <c r="U17" s="5">
        <v>7.0000000000000007E-2</v>
      </c>
    </row>
    <row r="18" spans="1:21" x14ac:dyDescent="0.3">
      <c r="A18" s="1" t="s">
        <v>26</v>
      </c>
      <c r="B18" s="4">
        <v>500</v>
      </c>
      <c r="C18" s="4">
        <v>500</v>
      </c>
      <c r="D18" s="4">
        <v>500</v>
      </c>
      <c r="E18" s="4">
        <v>500</v>
      </c>
      <c r="F18" s="4">
        <v>500</v>
      </c>
      <c r="G18" s="4">
        <v>500</v>
      </c>
      <c r="H18" s="4">
        <v>500</v>
      </c>
      <c r="I18" s="4">
        <v>500</v>
      </c>
      <c r="J18" s="4">
        <v>500</v>
      </c>
      <c r="K18" s="4">
        <v>500</v>
      </c>
      <c r="L18" s="4">
        <v>500</v>
      </c>
      <c r="M18" s="4">
        <v>500</v>
      </c>
      <c r="N18" s="4">
        <f>SUM(B18:M18)</f>
        <v>6000</v>
      </c>
      <c r="T18" t="s">
        <v>20</v>
      </c>
      <c r="U18" s="4">
        <v>1000</v>
      </c>
    </row>
    <row r="19" spans="1:21" x14ac:dyDescent="0.3">
      <c r="A19" s="2"/>
      <c r="T19" t="s">
        <v>39</v>
      </c>
      <c r="U19" s="5">
        <v>7.0000000000000007E-2</v>
      </c>
    </row>
    <row r="20" spans="1:21" x14ac:dyDescent="0.3">
      <c r="A20" s="1" t="s">
        <v>27</v>
      </c>
      <c r="B20" s="4">
        <f>SUM(B15:B19)</f>
        <v>11325</v>
      </c>
      <c r="C20" s="4">
        <f>SUM(C15:C19)</f>
        <v>11562.05</v>
      </c>
      <c r="D20" s="4">
        <f t="shared" ref="D20:M20" si="7">SUM(D15:D19)</f>
        <v>11813.1085</v>
      </c>
      <c r="E20" s="4">
        <f t="shared" si="7"/>
        <v>12079.026845</v>
      </c>
      <c r="F20" s="4">
        <f t="shared" si="7"/>
        <v>12360.709511650002</v>
      </c>
      <c r="G20" s="4">
        <f t="shared" si="7"/>
        <v>12659.117504340502</v>
      </c>
      <c r="H20" s="4">
        <f t="shared" si="7"/>
        <v>12975.271972863087</v>
      </c>
      <c r="I20" s="4">
        <f t="shared" si="7"/>
        <v>13310.258066343191</v>
      </c>
      <c r="J20" s="4">
        <f t="shared" si="7"/>
        <v>13665.229039135886</v>
      </c>
      <c r="K20" s="4">
        <f t="shared" si="7"/>
        <v>14041.410625431505</v>
      </c>
      <c r="L20" s="4">
        <f t="shared" si="7"/>
        <v>14440.105700445622</v>
      </c>
      <c r="M20" s="4">
        <f t="shared" si="7"/>
        <v>14862.699247272421</v>
      </c>
      <c r="N20" s="4">
        <f>SUM(B20:M20)</f>
        <v>155093.98701248222</v>
      </c>
      <c r="T20" t="s">
        <v>25</v>
      </c>
      <c r="U20" s="5">
        <v>0.55000000000000004</v>
      </c>
    </row>
    <row r="21" spans="1:21" x14ac:dyDescent="0.3">
      <c r="A21" s="2"/>
      <c r="T21" t="s">
        <v>40</v>
      </c>
      <c r="U21" s="5">
        <v>0.25</v>
      </c>
    </row>
    <row r="22" spans="1:21" x14ac:dyDescent="0.3">
      <c r="A22" s="1" t="s">
        <v>28</v>
      </c>
      <c r="B22" s="4">
        <f>B12-B20</f>
        <v>175</v>
      </c>
      <c r="C22" s="4">
        <f t="shared" ref="C22:M22" si="8">C12-C20</f>
        <v>368.95000000000073</v>
      </c>
      <c r="D22" s="4">
        <f t="shared" si="8"/>
        <v>574.36149999999907</v>
      </c>
      <c r="E22" s="4">
        <f t="shared" si="8"/>
        <v>791.93105499999911</v>
      </c>
      <c r="F22" s="4">
        <f t="shared" si="8"/>
        <v>1022.3986913499994</v>
      </c>
      <c r="G22" s="4">
        <f t="shared" si="8"/>
        <v>1266.5506853695006</v>
      </c>
      <c r="H22" s="4">
        <f t="shared" si="8"/>
        <v>1525.2225232516157</v>
      </c>
      <c r="I22" s="4">
        <f t="shared" si="8"/>
        <v>1799.3020542807917</v>
      </c>
      <c r="J22" s="4">
        <f t="shared" si="8"/>
        <v>2089.7328502020882</v>
      </c>
      <c r="K22" s="4">
        <f t="shared" si="8"/>
        <v>2397.5177844439568</v>
      </c>
      <c r="L22" s="4">
        <f t="shared" si="8"/>
        <v>2723.7228458191439</v>
      </c>
      <c r="M22" s="4">
        <f t="shared" si="8"/>
        <v>3069.4812023137983</v>
      </c>
      <c r="N22" s="4">
        <f>SUM(B22:M22)</f>
        <v>17804.171192030895</v>
      </c>
    </row>
    <row r="23" spans="1:21" x14ac:dyDescent="0.3">
      <c r="A23" s="2" t="s">
        <v>29</v>
      </c>
      <c r="B23" s="6">
        <f>B22*0.25</f>
        <v>43.75</v>
      </c>
      <c r="C23" s="6">
        <f t="shared" ref="C23:M23" si="9">C22*0.25</f>
        <v>92.237500000000182</v>
      </c>
      <c r="D23" s="6">
        <f t="shared" si="9"/>
        <v>143.59037499999977</v>
      </c>
      <c r="E23" s="6">
        <f t="shared" si="9"/>
        <v>197.98276374999978</v>
      </c>
      <c r="F23" s="6">
        <f t="shared" si="9"/>
        <v>255.59967283749984</v>
      </c>
      <c r="G23" s="6">
        <f t="shared" si="9"/>
        <v>316.63767134237514</v>
      </c>
      <c r="H23" s="6">
        <f t="shared" si="9"/>
        <v>381.30563081290393</v>
      </c>
      <c r="I23" s="6">
        <f t="shared" si="9"/>
        <v>449.82551357019793</v>
      </c>
      <c r="J23" s="6">
        <f t="shared" si="9"/>
        <v>522.43321255052206</v>
      </c>
      <c r="K23" s="6">
        <f t="shared" si="9"/>
        <v>599.37944611098919</v>
      </c>
      <c r="L23" s="6">
        <f t="shared" si="9"/>
        <v>680.93071145478598</v>
      </c>
      <c r="M23" s="6">
        <f t="shared" si="9"/>
        <v>767.37030057844959</v>
      </c>
      <c r="N23" s="6">
        <f>SUM(B23:M23)</f>
        <v>4451.0427980077238</v>
      </c>
    </row>
    <row r="24" spans="1:21" x14ac:dyDescent="0.3">
      <c r="A24" s="3" t="s">
        <v>30</v>
      </c>
      <c r="B24" s="6">
        <f>B22-B23</f>
        <v>131.25</v>
      </c>
      <c r="C24" s="6">
        <f t="shared" ref="C24:M24" si="10">C22-C23</f>
        <v>276.71250000000055</v>
      </c>
      <c r="D24" s="6">
        <f t="shared" si="10"/>
        <v>430.7711249999993</v>
      </c>
      <c r="E24" s="6">
        <f t="shared" si="10"/>
        <v>593.94829124999933</v>
      </c>
      <c r="F24" s="6">
        <f t="shared" si="10"/>
        <v>766.79901851249952</v>
      </c>
      <c r="G24" s="6">
        <f t="shared" si="10"/>
        <v>949.91301402712543</v>
      </c>
      <c r="H24" s="6">
        <f t="shared" si="10"/>
        <v>1143.9168924387118</v>
      </c>
      <c r="I24" s="6">
        <f t="shared" si="10"/>
        <v>1349.4765407105938</v>
      </c>
      <c r="J24" s="6">
        <f t="shared" si="10"/>
        <v>1567.2996376515662</v>
      </c>
      <c r="K24" s="6">
        <f t="shared" si="10"/>
        <v>1798.1383383329676</v>
      </c>
      <c r="L24" s="6">
        <f t="shared" si="10"/>
        <v>2042.7921343643579</v>
      </c>
      <c r="M24" s="6">
        <f t="shared" si="10"/>
        <v>2302.1109017353488</v>
      </c>
      <c r="N24" s="6">
        <f>SUM(B24:M24)</f>
        <v>13353.12839402317</v>
      </c>
    </row>
  </sheetData>
  <mergeCells count="1">
    <mergeCell ref="A1:N2"/>
  </mergeCells>
  <phoneticPr fontId="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3A8FB-5EC4-43E6-B8DE-33B0C551421D}">
  <dimension ref="A1:T24"/>
  <sheetViews>
    <sheetView zoomScale="84" zoomScaleNormal="84" workbookViewId="0">
      <selection activeCell="E30" sqref="E30"/>
    </sheetView>
  </sheetViews>
  <sheetFormatPr defaultRowHeight="14.4" x14ac:dyDescent="0.3"/>
  <cols>
    <col min="1" max="1" width="36.6640625" customWidth="1"/>
    <col min="3" max="3" width="9.44140625" customWidth="1"/>
    <col min="13" max="13" width="10.77734375" customWidth="1"/>
    <col min="19" max="19" width="30.6640625" customWidth="1"/>
  </cols>
  <sheetData>
    <row r="1" spans="1:20" x14ac:dyDescent="0.3">
      <c r="A1" s="15" t="s">
        <v>132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spans="1:20" x14ac:dyDescent="0.3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spans="1:20" x14ac:dyDescent="0.3">
      <c r="A3" t="s">
        <v>1</v>
      </c>
      <c r="B3" t="s">
        <v>2</v>
      </c>
      <c r="C3" t="s">
        <v>3</v>
      </c>
      <c r="D3" t="s">
        <v>4</v>
      </c>
      <c r="E3" t="s">
        <v>5</v>
      </c>
      <c r="F3" t="s">
        <v>6</v>
      </c>
      <c r="G3" t="s">
        <v>7</v>
      </c>
      <c r="H3" t="s">
        <v>8</v>
      </c>
      <c r="I3" t="s">
        <v>9</v>
      </c>
      <c r="J3" t="s">
        <v>10</v>
      </c>
      <c r="K3" t="s">
        <v>11</v>
      </c>
      <c r="L3" t="s">
        <v>12</v>
      </c>
      <c r="M3" t="s">
        <v>13</v>
      </c>
    </row>
    <row r="4" spans="1:20" x14ac:dyDescent="0.3">
      <c r="A4" s="1" t="s">
        <v>14</v>
      </c>
    </row>
    <row r="5" spans="1:20" x14ac:dyDescent="0.3">
      <c r="A5" s="2" t="s">
        <v>15</v>
      </c>
      <c r="B5" s="4">
        <f>T8*T9</f>
        <v>4000</v>
      </c>
      <c r="C5" s="4">
        <f>T8*T9</f>
        <v>4000</v>
      </c>
      <c r="D5" s="4">
        <f>E5</f>
        <v>4000</v>
      </c>
      <c r="E5" s="4">
        <f>T8*T9</f>
        <v>4000</v>
      </c>
      <c r="F5" s="4">
        <f>T8*T9</f>
        <v>4000</v>
      </c>
      <c r="G5" s="4">
        <f>T8*T9</f>
        <v>4000</v>
      </c>
      <c r="H5" s="4">
        <f>T8*T9</f>
        <v>4000</v>
      </c>
      <c r="I5" s="4">
        <f>T8*T9</f>
        <v>4000</v>
      </c>
      <c r="J5" s="4">
        <f>T8*T9</f>
        <v>4000</v>
      </c>
      <c r="K5" s="4">
        <f>T8*T9</f>
        <v>4000</v>
      </c>
      <c r="L5" s="4">
        <f>T8*T9</f>
        <v>4000</v>
      </c>
      <c r="M5" s="4">
        <f>SUM(B5:L5)</f>
        <v>44000</v>
      </c>
    </row>
    <row r="6" spans="1:20" x14ac:dyDescent="0.3">
      <c r="A6" s="1" t="s">
        <v>16</v>
      </c>
      <c r="B6" s="4">
        <f>T10</f>
        <v>2000</v>
      </c>
      <c r="C6" s="6">
        <f>B6*1.05</f>
        <v>2100</v>
      </c>
      <c r="D6" s="6">
        <f t="shared" ref="D6:L8" si="0">C6*1.05</f>
        <v>2205</v>
      </c>
      <c r="E6" s="6">
        <f t="shared" si="0"/>
        <v>2315.25</v>
      </c>
      <c r="F6" s="6">
        <f t="shared" si="0"/>
        <v>2431.0125000000003</v>
      </c>
      <c r="G6" s="6">
        <f t="shared" si="0"/>
        <v>2552.5631250000006</v>
      </c>
      <c r="H6" s="6">
        <f t="shared" si="0"/>
        <v>2680.1912812500009</v>
      </c>
      <c r="I6" s="6">
        <f t="shared" si="0"/>
        <v>2814.2008453125009</v>
      </c>
      <c r="J6" s="6">
        <f t="shared" si="0"/>
        <v>2954.9108875781262</v>
      </c>
      <c r="K6" s="6">
        <f t="shared" si="0"/>
        <v>3102.6564319570325</v>
      </c>
      <c r="L6" s="6">
        <f t="shared" si="0"/>
        <v>3257.7892535548845</v>
      </c>
      <c r="M6" s="4">
        <f>SUM(B6:L6)</f>
        <v>28413.574324652549</v>
      </c>
    </row>
    <row r="7" spans="1:20" x14ac:dyDescent="0.3">
      <c r="A7" s="2" t="s">
        <v>17</v>
      </c>
      <c r="B7" s="4">
        <f>T12</f>
        <v>1200</v>
      </c>
      <c r="C7" s="6">
        <f>B7*1.05</f>
        <v>1260</v>
      </c>
      <c r="D7" s="6">
        <f t="shared" si="0"/>
        <v>1323</v>
      </c>
      <c r="E7" s="6">
        <f t="shared" si="0"/>
        <v>1389.15</v>
      </c>
      <c r="F7" s="6">
        <f t="shared" si="0"/>
        <v>1458.6075000000001</v>
      </c>
      <c r="G7" s="6">
        <f t="shared" si="0"/>
        <v>1531.5378750000002</v>
      </c>
      <c r="H7" s="6">
        <f t="shared" si="0"/>
        <v>1608.1147687500004</v>
      </c>
      <c r="I7" s="6">
        <f t="shared" si="0"/>
        <v>1688.5205071875005</v>
      </c>
      <c r="J7" s="6">
        <f t="shared" si="0"/>
        <v>1772.9465325468755</v>
      </c>
      <c r="K7" s="6">
        <f t="shared" si="0"/>
        <v>1861.5938591742192</v>
      </c>
      <c r="L7" s="6">
        <f>K7*1.05</f>
        <v>1954.6735521329304</v>
      </c>
      <c r="M7" s="4">
        <f>SUM(B7:L7)</f>
        <v>17048.144594791527</v>
      </c>
      <c r="S7" t="s">
        <v>31</v>
      </c>
      <c r="T7" t="s">
        <v>32</v>
      </c>
    </row>
    <row r="8" spans="1:20" x14ac:dyDescent="0.3">
      <c r="A8" s="1" t="s">
        <v>18</v>
      </c>
      <c r="B8" s="4">
        <f>T14</f>
        <v>1500</v>
      </c>
      <c r="C8" s="6">
        <f>B8*1.05</f>
        <v>1575</v>
      </c>
      <c r="D8" s="6">
        <f t="shared" si="0"/>
        <v>1653.75</v>
      </c>
      <c r="E8" s="6">
        <f t="shared" si="0"/>
        <v>1736.4375</v>
      </c>
      <c r="F8" s="6">
        <f t="shared" si="0"/>
        <v>1823.2593750000001</v>
      </c>
      <c r="G8" s="6">
        <f t="shared" si="0"/>
        <v>1914.4223437500002</v>
      </c>
      <c r="H8" s="6">
        <f t="shared" si="0"/>
        <v>2010.1434609375003</v>
      </c>
      <c r="I8" s="6">
        <f t="shared" si="0"/>
        <v>2110.6506339843754</v>
      </c>
      <c r="J8" s="6">
        <f t="shared" si="0"/>
        <v>2216.1831656835943</v>
      </c>
      <c r="K8" s="6">
        <f t="shared" si="0"/>
        <v>2326.9923239677742</v>
      </c>
      <c r="L8" s="6">
        <f t="shared" si="0"/>
        <v>2443.3419401661631</v>
      </c>
      <c r="M8" s="4">
        <f>SUM(B8:L8)</f>
        <v>21310.180743489407</v>
      </c>
      <c r="S8" t="s">
        <v>15</v>
      </c>
      <c r="T8" s="4">
        <v>200</v>
      </c>
    </row>
    <row r="9" spans="1:20" x14ac:dyDescent="0.3">
      <c r="A9" s="2" t="s">
        <v>19</v>
      </c>
      <c r="B9" s="4">
        <f>T16</f>
        <v>1800</v>
      </c>
      <c r="C9" s="6">
        <f>B9*1.07</f>
        <v>1926</v>
      </c>
      <c r="D9" s="6">
        <f t="shared" ref="D9:L10" si="1">C9*1.07</f>
        <v>2060.8200000000002</v>
      </c>
      <c r="E9" s="6">
        <f t="shared" si="1"/>
        <v>2205.0774000000001</v>
      </c>
      <c r="F9" s="6">
        <f t="shared" si="1"/>
        <v>2359.4328180000002</v>
      </c>
      <c r="G9" s="6">
        <f t="shared" si="1"/>
        <v>2524.5931152600006</v>
      </c>
      <c r="H9" s="6">
        <f t="shared" si="1"/>
        <v>2701.3146333282007</v>
      </c>
      <c r="I9" s="6">
        <f t="shared" si="1"/>
        <v>2890.4066576611749</v>
      </c>
      <c r="J9" s="6">
        <f t="shared" si="1"/>
        <v>3092.7351236974573</v>
      </c>
      <c r="K9" s="6">
        <f t="shared" si="1"/>
        <v>3309.2265823562793</v>
      </c>
      <c r="L9" s="6">
        <f t="shared" si="1"/>
        <v>3540.872443121219</v>
      </c>
      <c r="S9" t="s">
        <v>33</v>
      </c>
      <c r="T9">
        <v>20</v>
      </c>
    </row>
    <row r="10" spans="1:20" x14ac:dyDescent="0.3">
      <c r="A10" s="1" t="s">
        <v>20</v>
      </c>
      <c r="B10" s="4">
        <f>T18</f>
        <v>1000</v>
      </c>
      <c r="C10" s="6">
        <f>B10*1.07</f>
        <v>1070</v>
      </c>
      <c r="D10" s="6">
        <f t="shared" si="1"/>
        <v>1144.9000000000001</v>
      </c>
      <c r="E10" s="6">
        <f t="shared" si="1"/>
        <v>1225.0430000000001</v>
      </c>
      <c r="F10" s="6">
        <f t="shared" si="1"/>
        <v>1310.7960100000003</v>
      </c>
      <c r="G10" s="6">
        <f t="shared" si="1"/>
        <v>1402.5517307000005</v>
      </c>
      <c r="H10" s="6">
        <f t="shared" si="1"/>
        <v>1500.7303518490005</v>
      </c>
      <c r="I10" s="6">
        <f t="shared" si="1"/>
        <v>1605.7814764784307</v>
      </c>
      <c r="J10" s="6">
        <f t="shared" si="1"/>
        <v>1718.186179831921</v>
      </c>
      <c r="K10" s="6">
        <f t="shared" si="1"/>
        <v>1838.4592124201556</v>
      </c>
      <c r="L10" s="6">
        <f t="shared" si="1"/>
        <v>1967.1513572895667</v>
      </c>
      <c r="M10" s="4">
        <f>SUM(B10:L10)</f>
        <v>15783.599318569075</v>
      </c>
      <c r="S10" t="s">
        <v>34</v>
      </c>
      <c r="T10" s="4">
        <v>2000</v>
      </c>
    </row>
    <row r="11" spans="1:20" x14ac:dyDescent="0.3">
      <c r="A11" s="2"/>
      <c r="S11" t="s">
        <v>35</v>
      </c>
      <c r="T11" s="5">
        <v>0.05</v>
      </c>
    </row>
    <row r="12" spans="1:20" x14ac:dyDescent="0.3">
      <c r="A12" s="1" t="s">
        <v>21</v>
      </c>
      <c r="B12" s="4">
        <f>SUM(B5:B11)</f>
        <v>11500</v>
      </c>
      <c r="C12" s="4">
        <f>SUM(C5:C11)</f>
        <v>11931</v>
      </c>
      <c r="D12" s="4">
        <f>SUM(D5:D10)</f>
        <v>12387.47</v>
      </c>
      <c r="E12" s="4">
        <f>SUM(E5:E11)</f>
        <v>12870.957899999999</v>
      </c>
      <c r="F12" s="4">
        <f>SUM(F5:F10)</f>
        <v>13383.108203000002</v>
      </c>
      <c r="G12" s="4">
        <f>SUM(G5:G10)</f>
        <v>13925.668189710002</v>
      </c>
      <c r="H12" s="4">
        <f>SUM(H5:H11)</f>
        <v>14500.494496114703</v>
      </c>
      <c r="I12" s="4">
        <f>SUM(I5:I10)</f>
        <v>15109.560120623983</v>
      </c>
      <c r="J12" s="4">
        <f>SUM(J5:J10)</f>
        <v>15754.961889337974</v>
      </c>
      <c r="K12" s="4">
        <f>SUM(K5:K10)</f>
        <v>16438.928409875462</v>
      </c>
      <c r="L12" s="4">
        <f>SUM(L5:L11)</f>
        <v>17163.828546264765</v>
      </c>
      <c r="M12" s="4">
        <f>SUM(B12:L12)</f>
        <v>154965.97775492689</v>
      </c>
      <c r="S12" t="s">
        <v>17</v>
      </c>
      <c r="T12" s="4">
        <v>1200</v>
      </c>
    </row>
    <row r="13" spans="1:20" x14ac:dyDescent="0.3">
      <c r="A13" s="2"/>
      <c r="S13" t="s">
        <v>36</v>
      </c>
      <c r="T13" s="5">
        <v>0.05</v>
      </c>
    </row>
    <row r="14" spans="1:20" x14ac:dyDescent="0.3">
      <c r="A14" s="1" t="s">
        <v>22</v>
      </c>
      <c r="S14" t="s">
        <v>18</v>
      </c>
      <c r="T14" s="4">
        <v>1500</v>
      </c>
    </row>
    <row r="15" spans="1:20" x14ac:dyDescent="0.3">
      <c r="A15" s="2" t="s">
        <v>23</v>
      </c>
      <c r="B15" s="4">
        <v>1500</v>
      </c>
      <c r="C15" s="4">
        <v>1500</v>
      </c>
      <c r="D15" s="4">
        <v>1500</v>
      </c>
      <c r="E15" s="4">
        <v>1500</v>
      </c>
      <c r="F15" s="4">
        <v>1500</v>
      </c>
      <c r="G15" s="4">
        <v>1500</v>
      </c>
      <c r="H15" s="4">
        <v>1500</v>
      </c>
      <c r="I15" s="4">
        <v>1500</v>
      </c>
      <c r="J15" s="4">
        <v>1500</v>
      </c>
      <c r="K15" s="4">
        <v>1500</v>
      </c>
      <c r="L15" s="4">
        <v>1500</v>
      </c>
      <c r="M15" s="4">
        <f>SUM(B15:L15)</f>
        <v>16500</v>
      </c>
      <c r="S15" t="s">
        <v>37</v>
      </c>
      <c r="T15" s="5">
        <v>0.05</v>
      </c>
    </row>
    <row r="16" spans="1:20" x14ac:dyDescent="0.3">
      <c r="A16" s="1" t="s">
        <v>24</v>
      </c>
      <c r="B16" s="4">
        <v>3000</v>
      </c>
      <c r="C16" s="4">
        <v>3000</v>
      </c>
      <c r="D16" s="4">
        <v>3000</v>
      </c>
      <c r="E16" s="4">
        <v>3000</v>
      </c>
      <c r="F16" s="4">
        <v>3000</v>
      </c>
      <c r="G16" s="4">
        <v>3000</v>
      </c>
      <c r="H16" s="4">
        <v>3000</v>
      </c>
      <c r="I16" s="4">
        <v>3000</v>
      </c>
      <c r="J16" s="4">
        <v>3000</v>
      </c>
      <c r="K16" s="4">
        <v>3000</v>
      </c>
      <c r="L16" s="4">
        <v>3000</v>
      </c>
      <c r="M16" s="4">
        <f>SUM(B16:L16)</f>
        <v>33000</v>
      </c>
      <c r="S16" t="s">
        <v>19</v>
      </c>
      <c r="T16" s="4">
        <v>1800</v>
      </c>
    </row>
    <row r="17" spans="1:20" x14ac:dyDescent="0.3">
      <c r="A17" s="2" t="s">
        <v>25</v>
      </c>
      <c r="B17" s="6">
        <f>B12*0.55</f>
        <v>6325.0000000000009</v>
      </c>
      <c r="C17" s="6">
        <f>C12*0.55</f>
        <v>6562.05</v>
      </c>
      <c r="D17" s="6">
        <f t="shared" ref="D17:L17" si="2">D12*0.55</f>
        <v>6813.1085000000003</v>
      </c>
      <c r="E17" s="6">
        <f t="shared" si="2"/>
        <v>7079.0268450000003</v>
      </c>
      <c r="F17" s="6">
        <f t="shared" si="2"/>
        <v>7360.7095116500013</v>
      </c>
      <c r="G17" s="6">
        <f t="shared" si="2"/>
        <v>7659.1175043405019</v>
      </c>
      <c r="H17" s="6">
        <f t="shared" si="2"/>
        <v>7975.2719728630873</v>
      </c>
      <c r="I17" s="6">
        <f t="shared" si="2"/>
        <v>8310.2580663431909</v>
      </c>
      <c r="J17" s="6">
        <f t="shared" si="2"/>
        <v>8665.2290391358856</v>
      </c>
      <c r="K17" s="6">
        <f t="shared" si="2"/>
        <v>9041.4106254315047</v>
      </c>
      <c r="L17" s="6">
        <f t="shared" si="2"/>
        <v>9440.1057004456216</v>
      </c>
      <c r="M17" s="6">
        <f>SUM(B17:L17)</f>
        <v>85231.287765209796</v>
      </c>
      <c r="S17" t="s">
        <v>38</v>
      </c>
      <c r="T17" s="5">
        <v>7.0000000000000007E-2</v>
      </c>
    </row>
    <row r="18" spans="1:20" x14ac:dyDescent="0.3">
      <c r="A18" s="1" t="s">
        <v>26</v>
      </c>
      <c r="B18" s="4">
        <v>500</v>
      </c>
      <c r="C18" s="4">
        <v>500</v>
      </c>
      <c r="D18" s="4">
        <v>500</v>
      </c>
      <c r="E18" s="4">
        <v>500</v>
      </c>
      <c r="F18" s="4">
        <v>500</v>
      </c>
      <c r="G18" s="4">
        <v>500</v>
      </c>
      <c r="H18" s="4">
        <v>500</v>
      </c>
      <c r="I18" s="4">
        <v>500</v>
      </c>
      <c r="J18" s="4">
        <v>500</v>
      </c>
      <c r="K18" s="4">
        <v>500</v>
      </c>
      <c r="L18" s="4">
        <v>500</v>
      </c>
      <c r="M18" s="4">
        <f>SUM(B18:L18)</f>
        <v>5500</v>
      </c>
      <c r="S18" t="s">
        <v>20</v>
      </c>
      <c r="T18" s="4">
        <v>1000</v>
      </c>
    </row>
    <row r="19" spans="1:20" x14ac:dyDescent="0.3">
      <c r="A19" s="2"/>
      <c r="S19" t="s">
        <v>39</v>
      </c>
      <c r="T19" s="5">
        <v>7.0000000000000007E-2</v>
      </c>
    </row>
    <row r="20" spans="1:20" x14ac:dyDescent="0.3">
      <c r="A20" s="1" t="s">
        <v>27</v>
      </c>
      <c r="B20" s="4">
        <f>SUM(B15:B19)</f>
        <v>11325</v>
      </c>
      <c r="C20" s="4">
        <f>SUM(C15:C19)</f>
        <v>11562.05</v>
      </c>
      <c r="D20" s="4">
        <f>SUM(D15:D19)</f>
        <v>11813.1085</v>
      </c>
      <c r="E20" s="4">
        <f>SUM(E15:E19)</f>
        <v>12079.026845</v>
      </c>
      <c r="F20" s="4">
        <f>SUM(F15:F18)</f>
        <v>12360.709511650002</v>
      </c>
      <c r="G20" s="4">
        <f t="shared" ref="G20:L20" si="3">SUM(G15:G19)</f>
        <v>12659.117504340502</v>
      </c>
      <c r="H20" s="4">
        <f t="shared" si="3"/>
        <v>12975.271972863087</v>
      </c>
      <c r="I20" s="4">
        <f t="shared" si="3"/>
        <v>13310.258066343191</v>
      </c>
      <c r="J20" s="4">
        <f t="shared" si="3"/>
        <v>13665.229039135886</v>
      </c>
      <c r="K20" s="4">
        <f t="shared" si="3"/>
        <v>14041.410625431505</v>
      </c>
      <c r="L20" s="4">
        <f t="shared" si="3"/>
        <v>14440.105700445622</v>
      </c>
      <c r="M20" s="4">
        <f>SUM(B20:L20)</f>
        <v>140231.2877652098</v>
      </c>
      <c r="S20" t="s">
        <v>25</v>
      </c>
      <c r="T20" s="5">
        <v>0.55000000000000004</v>
      </c>
    </row>
    <row r="21" spans="1:20" x14ac:dyDescent="0.3">
      <c r="A21" s="2"/>
      <c r="S21" t="s">
        <v>40</v>
      </c>
      <c r="T21" s="5">
        <v>0.25</v>
      </c>
    </row>
    <row r="22" spans="1:20" x14ac:dyDescent="0.3">
      <c r="A22" s="1" t="s">
        <v>28</v>
      </c>
      <c r="B22" s="4">
        <f>B12-B20</f>
        <v>175</v>
      </c>
      <c r="C22" s="4">
        <f t="shared" ref="C22:L22" si="4">C12-C20</f>
        <v>368.95000000000073</v>
      </c>
      <c r="D22" s="4">
        <f t="shared" si="4"/>
        <v>574.36149999999907</v>
      </c>
      <c r="E22" s="4">
        <f t="shared" si="4"/>
        <v>791.93105499999911</v>
      </c>
      <c r="F22" s="4">
        <f t="shared" si="4"/>
        <v>1022.3986913499994</v>
      </c>
      <c r="G22" s="4">
        <f t="shared" si="4"/>
        <v>1266.5506853695006</v>
      </c>
      <c r="H22" s="4">
        <f t="shared" si="4"/>
        <v>1525.2225232516157</v>
      </c>
      <c r="I22" s="4">
        <f t="shared" si="4"/>
        <v>1799.3020542807917</v>
      </c>
      <c r="J22" s="4">
        <f t="shared" si="4"/>
        <v>2089.7328502020882</v>
      </c>
      <c r="K22" s="4">
        <f t="shared" si="4"/>
        <v>2397.5177844439568</v>
      </c>
      <c r="L22" s="4">
        <f t="shared" si="4"/>
        <v>2723.7228458191439</v>
      </c>
      <c r="M22" s="4">
        <f>SUM(B22:L22)</f>
        <v>14734.689989717095</v>
      </c>
    </row>
    <row r="23" spans="1:20" x14ac:dyDescent="0.3">
      <c r="A23" s="2" t="s">
        <v>29</v>
      </c>
      <c r="B23" s="6">
        <f>B22*0.25</f>
        <v>43.75</v>
      </c>
      <c r="C23" s="6">
        <f t="shared" ref="C23:L23" si="5">C22*0.25</f>
        <v>92.237500000000182</v>
      </c>
      <c r="D23" s="6">
        <f t="shared" si="5"/>
        <v>143.59037499999977</v>
      </c>
      <c r="E23" s="6">
        <f t="shared" si="5"/>
        <v>197.98276374999978</v>
      </c>
      <c r="F23" s="6">
        <f t="shared" si="5"/>
        <v>255.59967283749984</v>
      </c>
      <c r="G23" s="6">
        <f t="shared" si="5"/>
        <v>316.63767134237514</v>
      </c>
      <c r="H23" s="6">
        <f t="shared" si="5"/>
        <v>381.30563081290393</v>
      </c>
      <c r="I23" s="6">
        <f t="shared" si="5"/>
        <v>449.82551357019793</v>
      </c>
      <c r="J23" s="6">
        <f t="shared" si="5"/>
        <v>522.43321255052206</v>
      </c>
      <c r="K23" s="6">
        <f t="shared" si="5"/>
        <v>599.37944611098919</v>
      </c>
      <c r="L23" s="6">
        <f t="shared" si="5"/>
        <v>680.93071145478598</v>
      </c>
      <c r="M23" s="6">
        <f>SUM(B23:L23)</f>
        <v>3683.6724974292738</v>
      </c>
    </row>
    <row r="24" spans="1:20" x14ac:dyDescent="0.3">
      <c r="A24" s="3" t="s">
        <v>30</v>
      </c>
      <c r="B24" s="6">
        <f>B22-B23</f>
        <v>131.25</v>
      </c>
      <c r="C24" s="6">
        <f t="shared" ref="C24:L24" si="6">C22-C23</f>
        <v>276.71250000000055</v>
      </c>
      <c r="D24" s="6">
        <f t="shared" si="6"/>
        <v>430.7711249999993</v>
      </c>
      <c r="E24" s="6">
        <f t="shared" si="6"/>
        <v>593.94829124999933</v>
      </c>
      <c r="F24" s="6">
        <f t="shared" si="6"/>
        <v>766.79901851249952</v>
      </c>
      <c r="G24" s="6">
        <f t="shared" si="6"/>
        <v>949.91301402712543</v>
      </c>
      <c r="H24" s="6">
        <f t="shared" si="6"/>
        <v>1143.9168924387118</v>
      </c>
      <c r="I24" s="6">
        <f t="shared" si="6"/>
        <v>1349.4765407105938</v>
      </c>
      <c r="J24" s="6">
        <f t="shared" si="6"/>
        <v>1567.2996376515662</v>
      </c>
      <c r="K24" s="6">
        <f t="shared" si="6"/>
        <v>1798.1383383329676</v>
      </c>
      <c r="L24" s="6">
        <f t="shared" si="6"/>
        <v>2042.7921343643579</v>
      </c>
      <c r="M24" s="6">
        <f>SUM(B24:L24)</f>
        <v>11051.017492287821</v>
      </c>
    </row>
  </sheetData>
  <mergeCells count="1">
    <mergeCell ref="A1:M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A3643-401A-4B78-9062-6A2688BAB7D3}">
  <dimension ref="A1:N26"/>
  <sheetViews>
    <sheetView workbookViewId="0">
      <selection activeCell="P20" sqref="P20"/>
    </sheetView>
  </sheetViews>
  <sheetFormatPr defaultRowHeight="14.4" x14ac:dyDescent="0.3"/>
  <cols>
    <col min="1" max="1" width="35.5546875" customWidth="1"/>
    <col min="14" max="14" width="11.21875" bestFit="1" customWidth="1"/>
  </cols>
  <sheetData>
    <row r="1" spans="1:14" x14ac:dyDescent="0.3">
      <c r="A1" s="16" t="s">
        <v>42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spans="1:14" x14ac:dyDescent="0.3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spans="1:14" x14ac:dyDescent="0.3">
      <c r="A3" t="s">
        <v>1</v>
      </c>
      <c r="B3" t="s">
        <v>59</v>
      </c>
      <c r="C3" t="s">
        <v>60</v>
      </c>
      <c r="D3" t="s">
        <v>61</v>
      </c>
      <c r="E3" t="s">
        <v>62</v>
      </c>
      <c r="F3" t="s">
        <v>5</v>
      </c>
      <c r="G3" t="s">
        <v>63</v>
      </c>
      <c r="H3" t="s">
        <v>64</v>
      </c>
      <c r="I3" t="s">
        <v>65</v>
      </c>
      <c r="J3" t="s">
        <v>66</v>
      </c>
      <c r="K3" t="s">
        <v>67</v>
      </c>
      <c r="L3" t="s">
        <v>68</v>
      </c>
      <c r="M3" t="s">
        <v>69</v>
      </c>
      <c r="N3" t="s">
        <v>13</v>
      </c>
    </row>
    <row r="4" spans="1:14" x14ac:dyDescent="0.3">
      <c r="A4" t="s">
        <v>43</v>
      </c>
      <c r="B4" s="4">
        <f>'Startup '!B23</f>
        <v>42200</v>
      </c>
      <c r="C4" s="4">
        <f>B26</f>
        <v>43650</v>
      </c>
      <c r="D4" s="4">
        <f t="shared" ref="D4:L4" si="0">C26</f>
        <v>45287.9</v>
      </c>
      <c r="E4" s="4">
        <f t="shared" si="0"/>
        <v>47336.623</v>
      </c>
      <c r="F4" s="4">
        <f t="shared" si="0"/>
        <v>49820.485109999994</v>
      </c>
      <c r="G4" s="4">
        <f t="shared" si="0"/>
        <v>52765.282492699989</v>
      </c>
      <c r="H4" s="4">
        <f t="shared" si="0"/>
        <v>56198.38386343899</v>
      </c>
      <c r="I4" s="4">
        <f t="shared" si="0"/>
        <v>60148.828909942225</v>
      </c>
      <c r="J4" s="4">
        <f t="shared" si="0"/>
        <v>64647.433018503812</v>
      </c>
      <c r="K4" s="4">
        <f t="shared" si="0"/>
        <v>69726.898718907993</v>
      </c>
      <c r="L4" s="4">
        <f t="shared" si="0"/>
        <v>75421.934287795913</v>
      </c>
      <c r="M4" s="4">
        <f>L26</f>
        <v>81769.37997943419</v>
      </c>
      <c r="N4" s="4">
        <f>SUM(B4:M4)</f>
        <v>688973.14938072313</v>
      </c>
    </row>
    <row r="5" spans="1:14" x14ac:dyDescent="0.3">
      <c r="N5" s="4">
        <f t="shared" ref="N5:N26" si="1">SUM(B5:M5)</f>
        <v>0</v>
      </c>
    </row>
    <row r="6" spans="1:14" x14ac:dyDescent="0.3">
      <c r="A6" t="s">
        <v>44</v>
      </c>
      <c r="B6" s="9">
        <f>'income year 1'!B13</f>
        <v>11500</v>
      </c>
      <c r="C6" s="9">
        <f>'income year 1'!C13</f>
        <v>11931</v>
      </c>
      <c r="D6" s="9">
        <f>'income year 1'!D13</f>
        <v>12387.47</v>
      </c>
      <c r="E6" s="9">
        <f>'income year 1'!E13</f>
        <v>12870.957899999999</v>
      </c>
      <c r="F6" s="9">
        <f>'income year 1'!F13</f>
        <v>13383.108203000002</v>
      </c>
      <c r="G6" s="9">
        <f>'income year 1'!G13</f>
        <v>13925.668189710002</v>
      </c>
      <c r="H6" s="9">
        <f>'income year 1'!H13</f>
        <v>14500.494496114703</v>
      </c>
      <c r="I6" s="9">
        <f>'income year 1'!I13</f>
        <v>15109.560120623983</v>
      </c>
      <c r="J6" s="9">
        <f>'income year 1'!J13</f>
        <v>15754.961889337974</v>
      </c>
      <c r="K6" s="9">
        <f>'income year 1'!K13</f>
        <v>16438.928409875462</v>
      </c>
      <c r="L6" s="9">
        <f>'income year 1'!L13</f>
        <v>17163.828546264765</v>
      </c>
      <c r="M6" s="9">
        <f>'income year 1'!M13</f>
        <v>154965.97775492689</v>
      </c>
      <c r="N6" s="4">
        <f t="shared" si="1"/>
        <v>309931.95550985378</v>
      </c>
    </row>
    <row r="7" spans="1:14" x14ac:dyDescent="0.3">
      <c r="A7" t="s">
        <v>45</v>
      </c>
      <c r="B7" s="10">
        <f>'income year 1'!B13</f>
        <v>11500</v>
      </c>
      <c r="C7" s="10">
        <f>'income year 1'!C13</f>
        <v>11931</v>
      </c>
      <c r="D7" s="10">
        <f>'income year 1'!D13</f>
        <v>12387.47</v>
      </c>
      <c r="E7" s="10">
        <f>'income year 1'!E13</f>
        <v>12870.957899999999</v>
      </c>
      <c r="F7" s="10">
        <f>'income year 1'!F13</f>
        <v>13383.108203000002</v>
      </c>
      <c r="G7" s="10">
        <f>'income year 1'!G13</f>
        <v>13925.668189710002</v>
      </c>
      <c r="H7" s="10">
        <f>'income year 1'!H13</f>
        <v>14500.494496114703</v>
      </c>
      <c r="I7" s="10">
        <f>'income year 1'!I13</f>
        <v>15109.560120623983</v>
      </c>
      <c r="J7" s="10">
        <f>'income year 1'!J13</f>
        <v>15754.961889337974</v>
      </c>
      <c r="K7" s="10">
        <f>'income year 1'!K13</f>
        <v>16438.928409875462</v>
      </c>
      <c r="L7" s="10">
        <f>'income year 1'!L13</f>
        <v>17163.828546264765</v>
      </c>
      <c r="M7" s="10">
        <f>'income year 1'!M13</f>
        <v>154965.97775492689</v>
      </c>
      <c r="N7" s="4">
        <f t="shared" si="1"/>
        <v>309931.95550985378</v>
      </c>
    </row>
    <row r="8" spans="1:14" x14ac:dyDescent="0.3">
      <c r="A8" t="s">
        <v>46</v>
      </c>
      <c r="B8" s="10">
        <f>'income year 1'!B14</f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  <c r="N8" s="4">
        <f t="shared" si="1"/>
        <v>0</v>
      </c>
    </row>
    <row r="9" spans="1:14" x14ac:dyDescent="0.3">
      <c r="A9" t="s">
        <v>47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f t="shared" si="1"/>
        <v>0</v>
      </c>
    </row>
    <row r="10" spans="1:14" x14ac:dyDescent="0.3">
      <c r="N10" s="4">
        <f t="shared" si="1"/>
        <v>0</v>
      </c>
    </row>
    <row r="11" spans="1:14" x14ac:dyDescent="0.3">
      <c r="A11" t="s">
        <v>48</v>
      </c>
      <c r="B11" s="4">
        <f>SUM(B6:B10)</f>
        <v>23000</v>
      </c>
      <c r="C11" s="4">
        <f>SUM(C6:C10)</f>
        <v>23862</v>
      </c>
      <c r="D11" s="4">
        <f>SUM(D6:D9)</f>
        <v>24774.94</v>
      </c>
      <c r="E11" s="4">
        <f>SUM(E6:E10)</f>
        <v>25741.915799999999</v>
      </c>
      <c r="F11" s="4">
        <f>SUM(F6:F10)</f>
        <v>26766.216406000003</v>
      </c>
      <c r="G11" s="4">
        <f>SUM(G6:G10)</f>
        <v>27851.336379420005</v>
      </c>
      <c r="H11" s="4">
        <f>SUM(H6:H10)</f>
        <v>29000.988992229406</v>
      </c>
      <c r="I11" s="4">
        <f>SUM(I6:I8)</f>
        <v>30219.120241247965</v>
      </c>
      <c r="J11" s="4">
        <f>SUM(J6:J10)</f>
        <v>31509.923778675948</v>
      </c>
      <c r="K11" s="4">
        <f>SUM(K6:K10)</f>
        <v>32877.856819750923</v>
      </c>
      <c r="L11" s="4">
        <f>SUM(L6:L10)</f>
        <v>34327.657092529531</v>
      </c>
      <c r="M11" s="4">
        <f>SUM(M6:M10)</f>
        <v>309931.95550985378</v>
      </c>
      <c r="N11" s="4">
        <f t="shared" si="1"/>
        <v>619863.91101970756</v>
      </c>
    </row>
    <row r="12" spans="1:14" x14ac:dyDescent="0.3">
      <c r="N12" s="4">
        <f t="shared" si="1"/>
        <v>0</v>
      </c>
    </row>
    <row r="13" spans="1:14" x14ac:dyDescent="0.3">
      <c r="A13" t="s">
        <v>49</v>
      </c>
      <c r="N13" s="4">
        <f t="shared" si="1"/>
        <v>0</v>
      </c>
    </row>
    <row r="14" spans="1:14" x14ac:dyDescent="0.3">
      <c r="A14" t="s">
        <v>23</v>
      </c>
      <c r="B14" s="4">
        <f>'Startup '!B5</f>
        <v>4000</v>
      </c>
      <c r="C14" s="4">
        <v>4000</v>
      </c>
      <c r="D14" s="4">
        <v>4000</v>
      </c>
      <c r="E14" s="4">
        <v>4000</v>
      </c>
      <c r="F14" s="4">
        <v>4000</v>
      </c>
      <c r="G14" s="4">
        <v>4000</v>
      </c>
      <c r="H14" s="4">
        <v>4000</v>
      </c>
      <c r="I14" s="4">
        <v>4000</v>
      </c>
      <c r="J14" s="4">
        <v>4000</v>
      </c>
      <c r="K14" s="4">
        <v>4000</v>
      </c>
      <c r="L14" s="4">
        <v>4000</v>
      </c>
      <c r="M14" s="4">
        <v>4000</v>
      </c>
      <c r="N14" s="4">
        <f t="shared" si="1"/>
        <v>48000</v>
      </c>
    </row>
    <row r="15" spans="1:14" x14ac:dyDescent="0.3">
      <c r="A15" t="s">
        <v>50</v>
      </c>
      <c r="B15" s="4">
        <f>'Startup '!B21</f>
        <v>2800</v>
      </c>
      <c r="C15" s="4">
        <v>2800</v>
      </c>
      <c r="D15" s="4">
        <v>2800</v>
      </c>
      <c r="E15" s="4">
        <v>2800</v>
      </c>
      <c r="F15" s="4">
        <v>2800</v>
      </c>
      <c r="G15" s="4">
        <v>2800</v>
      </c>
      <c r="H15" s="4">
        <v>2800</v>
      </c>
      <c r="I15" s="4">
        <v>2800</v>
      </c>
      <c r="J15" s="4">
        <v>2800</v>
      </c>
      <c r="K15" s="4">
        <v>2800</v>
      </c>
      <c r="L15" s="4">
        <v>2800</v>
      </c>
      <c r="M15" s="4">
        <v>2800</v>
      </c>
      <c r="N15" s="4">
        <f>SUM(B15:M15)</f>
        <v>33600</v>
      </c>
    </row>
    <row r="16" spans="1:14" x14ac:dyDescent="0.3">
      <c r="A16" t="s">
        <v>51</v>
      </c>
      <c r="B16" s="4">
        <f>'income year 1'!B17</f>
        <v>500</v>
      </c>
      <c r="C16" s="4">
        <f>'income year 1'!C17</f>
        <v>500</v>
      </c>
      <c r="D16" s="4">
        <f>'income year 1'!D17</f>
        <v>500</v>
      </c>
      <c r="E16" s="4">
        <f>'income year 1'!E17</f>
        <v>500</v>
      </c>
      <c r="F16" s="4">
        <f>'income year 1'!F17</f>
        <v>500</v>
      </c>
      <c r="G16" s="4">
        <f>'income year 1'!G17</f>
        <v>500</v>
      </c>
      <c r="H16" s="4">
        <f>'income year 1'!H17</f>
        <v>500</v>
      </c>
      <c r="I16" s="4">
        <f>'income year 1'!I17</f>
        <v>500</v>
      </c>
      <c r="J16" s="4">
        <f>'income year 1'!J17</f>
        <v>500</v>
      </c>
      <c r="K16" s="4">
        <f>'income year 1'!K17</f>
        <v>500</v>
      </c>
      <c r="L16" s="4">
        <f>'income year 1'!L17</f>
        <v>500</v>
      </c>
      <c r="M16" s="4">
        <v>500</v>
      </c>
      <c r="N16" s="4">
        <f t="shared" si="1"/>
        <v>6000</v>
      </c>
    </row>
    <row r="17" spans="1:14" x14ac:dyDescent="0.3">
      <c r="A17" t="s">
        <v>52</v>
      </c>
      <c r="B17" s="4">
        <f>'income year 1'!B19</f>
        <v>6825.0000000000009</v>
      </c>
      <c r="C17" s="4">
        <f>'income year 1'!C19</f>
        <v>7062.05</v>
      </c>
      <c r="D17" s="4">
        <f>'income year 1'!D19</f>
        <v>7313.1085000000003</v>
      </c>
      <c r="E17" s="4">
        <f>'income year 1'!E19</f>
        <v>7579.0268450000003</v>
      </c>
      <c r="F17" s="4">
        <f>'income year 1'!F19</f>
        <v>7860.7095116500013</v>
      </c>
      <c r="G17" s="4">
        <f>'income year 1'!G19</f>
        <v>8159.1175043405019</v>
      </c>
      <c r="H17" s="4">
        <f>'income year 1'!H19</f>
        <v>8475.2719728630873</v>
      </c>
      <c r="I17" s="4">
        <f>'income year 1'!I19</f>
        <v>8810.2580663431909</v>
      </c>
      <c r="J17" s="4">
        <f>'income year 1'!J19</f>
        <v>9165.2290391358856</v>
      </c>
      <c r="K17" s="4">
        <f>'income year 1'!K19</f>
        <v>9541.4106254315047</v>
      </c>
      <c r="L17" s="4">
        <f>'income year 1'!L19</f>
        <v>9940.1057004456216</v>
      </c>
      <c r="M17" s="4">
        <v>14860</v>
      </c>
      <c r="N17" s="4">
        <f t="shared" si="1"/>
        <v>105591.2877652098</v>
      </c>
    </row>
    <row r="18" spans="1:14" x14ac:dyDescent="0.3">
      <c r="A18" t="s">
        <v>25</v>
      </c>
      <c r="B18" s="6">
        <f>'income year 1'!B16</f>
        <v>6325.0000000000009</v>
      </c>
      <c r="C18" s="6">
        <f>'income year 1'!C16</f>
        <v>6562.05</v>
      </c>
      <c r="D18" s="6">
        <f>'income year 1'!D16</f>
        <v>6813.1085000000003</v>
      </c>
      <c r="E18" s="6">
        <f>'income year 1'!E16</f>
        <v>7079.0268450000003</v>
      </c>
      <c r="F18" s="6">
        <f>'income year 1'!F16</f>
        <v>7360.7095116500013</v>
      </c>
      <c r="G18" s="6">
        <f>'income year 1'!G16</f>
        <v>7659.1175043405019</v>
      </c>
      <c r="H18" s="6">
        <f>'income year 1'!H16</f>
        <v>7975.2719728630873</v>
      </c>
      <c r="I18" s="6">
        <f>'income year 1'!I16</f>
        <v>8310.2580663431909</v>
      </c>
      <c r="J18" s="6">
        <f>'income year 1'!J16</f>
        <v>8665.2290391358856</v>
      </c>
      <c r="K18" s="6">
        <f>'income year 1'!K16</f>
        <v>9041.4106254315047</v>
      </c>
      <c r="L18" s="6">
        <f>'income year 1'!L16</f>
        <v>9440.1057004456216</v>
      </c>
      <c r="M18" s="6">
        <v>948.31</v>
      </c>
      <c r="N18" s="4">
        <f t="shared" si="1"/>
        <v>86179.597765209794</v>
      </c>
    </row>
    <row r="19" spans="1:14" x14ac:dyDescent="0.3">
      <c r="A19" t="s">
        <v>53</v>
      </c>
      <c r="B19" s="6">
        <v>500</v>
      </c>
      <c r="C19" s="6">
        <v>500</v>
      </c>
      <c r="D19" s="6">
        <v>500</v>
      </c>
      <c r="E19" s="6">
        <v>500</v>
      </c>
      <c r="F19" s="6">
        <v>500</v>
      </c>
      <c r="G19" s="6">
        <v>500</v>
      </c>
      <c r="H19" s="6">
        <v>500</v>
      </c>
      <c r="I19" s="6">
        <v>500</v>
      </c>
      <c r="J19" s="6">
        <v>500</v>
      </c>
      <c r="K19" s="6">
        <v>500</v>
      </c>
      <c r="L19" s="6">
        <v>500</v>
      </c>
      <c r="M19" s="6">
        <v>500</v>
      </c>
      <c r="N19" s="4">
        <f t="shared" si="1"/>
        <v>6000</v>
      </c>
    </row>
    <row r="20" spans="1:14" x14ac:dyDescent="0.3">
      <c r="A20" t="s">
        <v>54</v>
      </c>
      <c r="B20" s="4">
        <v>600</v>
      </c>
      <c r="C20" s="4">
        <v>600</v>
      </c>
      <c r="D20" s="4">
        <v>600</v>
      </c>
      <c r="E20" s="4">
        <v>600</v>
      </c>
      <c r="F20" s="4">
        <v>600</v>
      </c>
      <c r="G20" s="4">
        <v>600</v>
      </c>
      <c r="H20" s="4">
        <v>600</v>
      </c>
      <c r="I20" s="4">
        <v>600</v>
      </c>
      <c r="J20" s="4">
        <v>600</v>
      </c>
      <c r="K20" s="4">
        <v>600</v>
      </c>
      <c r="L20" s="4">
        <v>600</v>
      </c>
      <c r="M20" s="4">
        <v>600</v>
      </c>
      <c r="N20" s="4">
        <f t="shared" si="1"/>
        <v>7200</v>
      </c>
    </row>
    <row r="21" spans="1:14" x14ac:dyDescent="0.3">
      <c r="A21" t="s">
        <v>55</v>
      </c>
      <c r="B21" s="4">
        <v>200</v>
      </c>
      <c r="C21" s="4">
        <v>200</v>
      </c>
      <c r="D21" s="4">
        <v>200</v>
      </c>
      <c r="E21" s="4">
        <v>200</v>
      </c>
      <c r="F21" s="4">
        <v>200</v>
      </c>
      <c r="G21" s="4">
        <v>200</v>
      </c>
      <c r="H21" s="4">
        <v>200</v>
      </c>
      <c r="I21" s="4">
        <v>200</v>
      </c>
      <c r="J21" s="4">
        <v>200</v>
      </c>
      <c r="K21" s="4">
        <v>200</v>
      </c>
      <c r="L21" s="4">
        <v>200</v>
      </c>
      <c r="M21" s="4">
        <v>200</v>
      </c>
      <c r="N21" s="4">
        <f t="shared" si="1"/>
        <v>2400</v>
      </c>
    </row>
    <row r="22" spans="1:14" x14ac:dyDescent="0.3">
      <c r="N22" s="4">
        <f t="shared" si="1"/>
        <v>0</v>
      </c>
    </row>
    <row r="23" spans="1:14" x14ac:dyDescent="0.3">
      <c r="A23" t="s">
        <v>56</v>
      </c>
      <c r="B23" s="4">
        <f>SUM(B14:B20)</f>
        <v>21550</v>
      </c>
      <c r="C23" s="4">
        <f t="shared" ref="C23:K23" si="2">SUM(C14:C22)</f>
        <v>22224.1</v>
      </c>
      <c r="D23" s="4">
        <f t="shared" si="2"/>
        <v>22726.217000000001</v>
      </c>
      <c r="E23" s="4">
        <f t="shared" si="2"/>
        <v>23258.053690000001</v>
      </c>
      <c r="F23" s="4">
        <f t="shared" si="2"/>
        <v>23821.419023300004</v>
      </c>
      <c r="G23" s="4">
        <f t="shared" si="2"/>
        <v>24418.235008681004</v>
      </c>
      <c r="H23" s="4">
        <f t="shared" si="2"/>
        <v>25050.543945726175</v>
      </c>
      <c r="I23" s="4">
        <f t="shared" si="2"/>
        <v>25720.516132686382</v>
      </c>
      <c r="J23" s="4">
        <f t="shared" si="2"/>
        <v>26430.458078271768</v>
      </c>
      <c r="K23" s="4">
        <f t="shared" si="2"/>
        <v>27182.821250863009</v>
      </c>
      <c r="L23" s="4">
        <f>SUM(L14:L21)</f>
        <v>27980.211400891247</v>
      </c>
      <c r="M23" s="4">
        <f>SUM(M14:M22)</f>
        <v>24408.31</v>
      </c>
      <c r="N23" s="4">
        <f ca="1">SUM(M23:P1623)</f>
        <v>0</v>
      </c>
    </row>
    <row r="24" spans="1:14" x14ac:dyDescent="0.3">
      <c r="N24" s="4">
        <f t="shared" si="1"/>
        <v>0</v>
      </c>
    </row>
    <row r="25" spans="1:14" x14ac:dyDescent="0.3">
      <c r="A25" t="s">
        <v>57</v>
      </c>
      <c r="B25" s="4">
        <f>B11-B23</f>
        <v>1450</v>
      </c>
      <c r="C25" s="4">
        <f t="shared" ref="C25:L25" si="3">C11-C23</f>
        <v>1637.9000000000015</v>
      </c>
      <c r="D25" s="4">
        <f t="shared" si="3"/>
        <v>2048.7229999999981</v>
      </c>
      <c r="E25" s="4">
        <f t="shared" si="3"/>
        <v>2483.8621099999982</v>
      </c>
      <c r="F25" s="4">
        <f t="shared" si="3"/>
        <v>2944.7973826999987</v>
      </c>
      <c r="G25" s="4">
        <f t="shared" si="3"/>
        <v>3433.1013707390011</v>
      </c>
      <c r="H25" s="4">
        <f t="shared" si="3"/>
        <v>3950.4450465032314</v>
      </c>
      <c r="I25" s="4">
        <f t="shared" si="3"/>
        <v>4498.6041085615834</v>
      </c>
      <c r="J25" s="4">
        <f t="shared" si="3"/>
        <v>5079.4657004041801</v>
      </c>
      <c r="K25" s="4">
        <f t="shared" si="3"/>
        <v>5695.0355688879135</v>
      </c>
      <c r="L25" s="4">
        <f t="shared" si="3"/>
        <v>6347.4456916382842</v>
      </c>
      <c r="M25" s="4">
        <f>M11-M23</f>
        <v>285523.64550985378</v>
      </c>
      <c r="N25" s="4">
        <f t="shared" si="1"/>
        <v>325093.02548928797</v>
      </c>
    </row>
    <row r="26" spans="1:14" x14ac:dyDescent="0.3">
      <c r="A26" t="s">
        <v>58</v>
      </c>
      <c r="B26" s="4">
        <f>B4+B25</f>
        <v>43650</v>
      </c>
      <c r="C26" s="4">
        <f t="shared" ref="C26:M26" si="4">C4+C25</f>
        <v>45287.9</v>
      </c>
      <c r="D26" s="4">
        <f t="shared" si="4"/>
        <v>47336.623</v>
      </c>
      <c r="E26" s="4">
        <f t="shared" si="4"/>
        <v>49820.485109999994</v>
      </c>
      <c r="F26" s="4">
        <f t="shared" si="4"/>
        <v>52765.282492699989</v>
      </c>
      <c r="G26" s="4">
        <f t="shared" si="4"/>
        <v>56198.38386343899</v>
      </c>
      <c r="H26" s="4">
        <f t="shared" si="4"/>
        <v>60148.828909942225</v>
      </c>
      <c r="I26" s="4">
        <f t="shared" si="4"/>
        <v>64647.433018503812</v>
      </c>
      <c r="J26" s="4">
        <f t="shared" si="4"/>
        <v>69726.898718907993</v>
      </c>
      <c r="K26" s="4">
        <f t="shared" si="4"/>
        <v>75421.934287795913</v>
      </c>
      <c r="L26" s="4">
        <f t="shared" si="4"/>
        <v>81769.37997943419</v>
      </c>
      <c r="M26" s="4">
        <f t="shared" si="4"/>
        <v>367293.02548928797</v>
      </c>
      <c r="N26" s="4">
        <f t="shared" si="1"/>
        <v>1014066.1748700112</v>
      </c>
    </row>
  </sheetData>
  <mergeCells count="1">
    <mergeCell ref="A1:M2"/>
  </mergeCells>
  <phoneticPr fontId="4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3FAB4-48DB-4573-990D-300EC858FDAD}">
  <dimension ref="A1:N26"/>
  <sheetViews>
    <sheetView workbookViewId="0">
      <selection sqref="A1:M2"/>
    </sheetView>
  </sheetViews>
  <sheetFormatPr defaultRowHeight="14.4" x14ac:dyDescent="0.3"/>
  <cols>
    <col min="1" max="1" width="35.5546875" customWidth="1"/>
    <col min="14" max="14" width="11.21875" bestFit="1" customWidth="1"/>
  </cols>
  <sheetData>
    <row r="1" spans="1:14" x14ac:dyDescent="0.3">
      <c r="A1" s="16" t="s">
        <v>133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spans="1:14" x14ac:dyDescent="0.3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spans="1:14" x14ac:dyDescent="0.3">
      <c r="A3" t="s">
        <v>1</v>
      </c>
      <c r="B3" t="s">
        <v>59</v>
      </c>
      <c r="C3" t="s">
        <v>60</v>
      </c>
      <c r="D3" t="s">
        <v>61</v>
      </c>
      <c r="E3" t="s">
        <v>62</v>
      </c>
      <c r="F3" t="s">
        <v>5</v>
      </c>
      <c r="G3" t="s">
        <v>63</v>
      </c>
      <c r="H3" t="s">
        <v>64</v>
      </c>
      <c r="I3" t="s">
        <v>65</v>
      </c>
      <c r="J3" t="s">
        <v>66</v>
      </c>
      <c r="K3" t="s">
        <v>67</v>
      </c>
      <c r="L3" t="s">
        <v>68</v>
      </c>
      <c r="M3" t="s">
        <v>69</v>
      </c>
      <c r="N3" t="s">
        <v>13</v>
      </c>
    </row>
    <row r="4" spans="1:14" x14ac:dyDescent="0.3">
      <c r="A4" t="s">
        <v>43</v>
      </c>
      <c r="B4" s="4">
        <f>'Startup '!B23</f>
        <v>42200</v>
      </c>
      <c r="C4" s="4">
        <f>B26</f>
        <v>43650</v>
      </c>
      <c r="D4" s="4">
        <f t="shared" ref="D4:L4" si="0">C26</f>
        <v>45287.9</v>
      </c>
      <c r="E4" s="4">
        <f t="shared" si="0"/>
        <v>47336.623</v>
      </c>
      <c r="F4" s="4">
        <f t="shared" si="0"/>
        <v>49820.485109999994</v>
      </c>
      <c r="G4" s="4">
        <f t="shared" si="0"/>
        <v>52765.282492699989</v>
      </c>
      <c r="H4" s="4">
        <f t="shared" si="0"/>
        <v>56198.38386343899</v>
      </c>
      <c r="I4" s="4">
        <f t="shared" si="0"/>
        <v>60148.828909942225</v>
      </c>
      <c r="J4" s="4">
        <f t="shared" si="0"/>
        <v>64647.433018503812</v>
      </c>
      <c r="K4" s="4">
        <f t="shared" si="0"/>
        <v>69726.898718907993</v>
      </c>
      <c r="L4" s="4">
        <f t="shared" si="0"/>
        <v>75421.934287795913</v>
      </c>
      <c r="M4" s="4">
        <f>L26</f>
        <v>81769.37997943419</v>
      </c>
      <c r="N4" s="4">
        <f>SUM(B4:M4)</f>
        <v>688973.14938072313</v>
      </c>
    </row>
    <row r="5" spans="1:14" x14ac:dyDescent="0.3">
      <c r="N5" s="4">
        <f t="shared" ref="N5:N26" si="1">SUM(B5:M5)</f>
        <v>0</v>
      </c>
    </row>
    <row r="6" spans="1:14" x14ac:dyDescent="0.3">
      <c r="A6" t="s">
        <v>44</v>
      </c>
      <c r="B6" s="9">
        <f>'income year 1'!B13</f>
        <v>11500</v>
      </c>
      <c r="C6" s="9">
        <f>'income year 1'!C13</f>
        <v>11931</v>
      </c>
      <c r="D6" s="9">
        <f>'income year 1'!D13</f>
        <v>12387.47</v>
      </c>
      <c r="E6" s="9">
        <f>'income year 1'!E13</f>
        <v>12870.957899999999</v>
      </c>
      <c r="F6" s="9">
        <f>'income year 1'!F13</f>
        <v>13383.108203000002</v>
      </c>
      <c r="G6" s="9">
        <f>'income year 1'!G13</f>
        <v>13925.668189710002</v>
      </c>
      <c r="H6" s="9">
        <f>'income year 1'!H13</f>
        <v>14500.494496114703</v>
      </c>
      <c r="I6" s="9">
        <f>'income year 1'!I13</f>
        <v>15109.560120623983</v>
      </c>
      <c r="J6" s="9">
        <f>'income year 1'!J13</f>
        <v>15754.961889337974</v>
      </c>
      <c r="K6" s="9">
        <f>'income year 1'!K13</f>
        <v>16438.928409875462</v>
      </c>
      <c r="L6" s="9">
        <f>'income year 1'!L13</f>
        <v>17163.828546264765</v>
      </c>
      <c r="M6" s="9">
        <f>'income year 1'!M13</f>
        <v>154965.97775492689</v>
      </c>
      <c r="N6" s="4">
        <f t="shared" si="1"/>
        <v>309931.95550985378</v>
      </c>
    </row>
    <row r="7" spans="1:14" x14ac:dyDescent="0.3">
      <c r="A7" t="s">
        <v>45</v>
      </c>
      <c r="B7" s="10">
        <f>'income year 1'!B13</f>
        <v>11500</v>
      </c>
      <c r="C7" s="10">
        <f>'income year 1'!C13</f>
        <v>11931</v>
      </c>
      <c r="D7" s="10">
        <f>'income year 1'!D13</f>
        <v>12387.47</v>
      </c>
      <c r="E7" s="10">
        <f>'income year 1'!E13</f>
        <v>12870.957899999999</v>
      </c>
      <c r="F7" s="10">
        <f>'income year 1'!F13</f>
        <v>13383.108203000002</v>
      </c>
      <c r="G7" s="10">
        <f>'income year 1'!G13</f>
        <v>13925.668189710002</v>
      </c>
      <c r="H7" s="10">
        <f>'income year 1'!H13</f>
        <v>14500.494496114703</v>
      </c>
      <c r="I7" s="10">
        <f>'income year 1'!I13</f>
        <v>15109.560120623983</v>
      </c>
      <c r="J7" s="10">
        <f>'income year 1'!J13</f>
        <v>15754.961889337974</v>
      </c>
      <c r="K7" s="10">
        <f>'income year 1'!K13</f>
        <v>16438.928409875462</v>
      </c>
      <c r="L7" s="10">
        <f>'income year 1'!L13</f>
        <v>17163.828546264765</v>
      </c>
      <c r="M7" s="10">
        <f>'income year 1'!M13</f>
        <v>154965.97775492689</v>
      </c>
      <c r="N7" s="4">
        <f t="shared" si="1"/>
        <v>309931.95550985378</v>
      </c>
    </row>
    <row r="8" spans="1:14" x14ac:dyDescent="0.3">
      <c r="A8" t="s">
        <v>46</v>
      </c>
      <c r="B8" s="10">
        <f>'income year 1'!B14</f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  <c r="N8" s="4">
        <f t="shared" si="1"/>
        <v>0</v>
      </c>
    </row>
    <row r="9" spans="1:14" x14ac:dyDescent="0.3">
      <c r="A9" t="s">
        <v>47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f t="shared" si="1"/>
        <v>0</v>
      </c>
    </row>
    <row r="10" spans="1:14" x14ac:dyDescent="0.3">
      <c r="N10" s="4">
        <f t="shared" si="1"/>
        <v>0</v>
      </c>
    </row>
    <row r="11" spans="1:14" x14ac:dyDescent="0.3">
      <c r="A11" t="s">
        <v>48</v>
      </c>
      <c r="B11" s="4">
        <f>SUM(B6:B10)</f>
        <v>23000</v>
      </c>
      <c r="C11" s="4">
        <f>SUM(C6:C10)</f>
        <v>23862</v>
      </c>
      <c r="D11" s="4">
        <f>SUM(D6:D9)</f>
        <v>24774.94</v>
      </c>
      <c r="E11" s="4">
        <f>SUM(E6:E10)</f>
        <v>25741.915799999999</v>
      </c>
      <c r="F11" s="4">
        <f>SUM(F6:F10)</f>
        <v>26766.216406000003</v>
      </c>
      <c r="G11" s="4">
        <f>SUM(G6:G10)</f>
        <v>27851.336379420005</v>
      </c>
      <c r="H11" s="4">
        <f>SUM(H6:H10)</f>
        <v>29000.988992229406</v>
      </c>
      <c r="I11" s="4">
        <f>SUM(I6:I8)</f>
        <v>30219.120241247965</v>
      </c>
      <c r="J11" s="4">
        <f>SUM(J6:J10)</f>
        <v>31509.923778675948</v>
      </c>
      <c r="K11" s="4">
        <f>SUM(K6:K10)</f>
        <v>32877.856819750923</v>
      </c>
      <c r="L11" s="4">
        <f>SUM(L6:L10)</f>
        <v>34327.657092529531</v>
      </c>
      <c r="M11" s="4">
        <f>SUM(M6:M10)</f>
        <v>309931.95550985378</v>
      </c>
      <c r="N11" s="4">
        <f t="shared" si="1"/>
        <v>619863.91101970756</v>
      </c>
    </row>
    <row r="12" spans="1:14" x14ac:dyDescent="0.3">
      <c r="N12" s="4">
        <f t="shared" si="1"/>
        <v>0</v>
      </c>
    </row>
    <row r="13" spans="1:14" x14ac:dyDescent="0.3">
      <c r="A13" t="s">
        <v>49</v>
      </c>
      <c r="N13" s="4">
        <f t="shared" si="1"/>
        <v>0</v>
      </c>
    </row>
    <row r="14" spans="1:14" x14ac:dyDescent="0.3">
      <c r="A14" t="s">
        <v>23</v>
      </c>
      <c r="B14" s="4">
        <f>'Startup '!B5</f>
        <v>4000</v>
      </c>
      <c r="C14" s="4">
        <v>4000</v>
      </c>
      <c r="D14" s="4">
        <v>4000</v>
      </c>
      <c r="E14" s="4">
        <v>4000</v>
      </c>
      <c r="F14" s="4">
        <v>4000</v>
      </c>
      <c r="G14" s="4">
        <v>4000</v>
      </c>
      <c r="H14" s="4">
        <v>4000</v>
      </c>
      <c r="I14" s="4">
        <v>4000</v>
      </c>
      <c r="J14" s="4">
        <v>4000</v>
      </c>
      <c r="K14" s="4">
        <v>4000</v>
      </c>
      <c r="L14" s="4">
        <v>4000</v>
      </c>
      <c r="M14" s="4">
        <v>4000</v>
      </c>
      <c r="N14" s="4">
        <f t="shared" si="1"/>
        <v>48000</v>
      </c>
    </row>
    <row r="15" spans="1:14" x14ac:dyDescent="0.3">
      <c r="A15" t="s">
        <v>50</v>
      </c>
      <c r="B15" s="4">
        <f>'Startup '!B21</f>
        <v>2800</v>
      </c>
      <c r="C15" s="4">
        <v>2800</v>
      </c>
      <c r="D15" s="4">
        <v>2800</v>
      </c>
      <c r="E15" s="4">
        <v>2800</v>
      </c>
      <c r="F15" s="4">
        <v>2800</v>
      </c>
      <c r="G15" s="4">
        <v>2800</v>
      </c>
      <c r="H15" s="4">
        <v>2800</v>
      </c>
      <c r="I15" s="4">
        <v>2800</v>
      </c>
      <c r="J15" s="4">
        <v>2800</v>
      </c>
      <c r="K15" s="4">
        <v>2800</v>
      </c>
      <c r="L15" s="4">
        <v>2800</v>
      </c>
      <c r="M15" s="4">
        <v>2800</v>
      </c>
      <c r="N15" s="4">
        <f>SUM(B15:M15)</f>
        <v>33600</v>
      </c>
    </row>
    <row r="16" spans="1:14" x14ac:dyDescent="0.3">
      <c r="A16" t="s">
        <v>51</v>
      </c>
      <c r="B16" s="4">
        <f>'income year 1'!B17</f>
        <v>500</v>
      </c>
      <c r="C16" s="4">
        <f>'income year 1'!C17</f>
        <v>500</v>
      </c>
      <c r="D16" s="4">
        <f>'income year 1'!D17</f>
        <v>500</v>
      </c>
      <c r="E16" s="4">
        <f>'income year 1'!E17</f>
        <v>500</v>
      </c>
      <c r="F16" s="4">
        <f>'income year 1'!F17</f>
        <v>500</v>
      </c>
      <c r="G16" s="4">
        <f>'income year 1'!G17</f>
        <v>500</v>
      </c>
      <c r="H16" s="4">
        <f>'income year 1'!H17</f>
        <v>500</v>
      </c>
      <c r="I16" s="4">
        <f>'income year 1'!I17</f>
        <v>500</v>
      </c>
      <c r="J16" s="4">
        <f>'income year 1'!J17</f>
        <v>500</v>
      </c>
      <c r="K16" s="4">
        <f>'income year 1'!K17</f>
        <v>500</v>
      </c>
      <c r="L16" s="4">
        <f>'income year 1'!L17</f>
        <v>500</v>
      </c>
      <c r="M16" s="4">
        <v>500</v>
      </c>
      <c r="N16" s="4">
        <f t="shared" si="1"/>
        <v>6000</v>
      </c>
    </row>
    <row r="17" spans="1:14" x14ac:dyDescent="0.3">
      <c r="A17" t="s">
        <v>52</v>
      </c>
      <c r="B17" s="4">
        <f>'income year 1'!B19</f>
        <v>6825.0000000000009</v>
      </c>
      <c r="C17" s="4">
        <f>'income year 1'!C19</f>
        <v>7062.05</v>
      </c>
      <c r="D17" s="4">
        <f>'income year 1'!D19</f>
        <v>7313.1085000000003</v>
      </c>
      <c r="E17" s="4">
        <f>'income year 1'!E19</f>
        <v>7579.0268450000003</v>
      </c>
      <c r="F17" s="4">
        <f>'income year 1'!F19</f>
        <v>7860.7095116500013</v>
      </c>
      <c r="G17" s="4">
        <f>'income year 1'!G19</f>
        <v>8159.1175043405019</v>
      </c>
      <c r="H17" s="4">
        <f>'income year 1'!H19</f>
        <v>8475.2719728630873</v>
      </c>
      <c r="I17" s="4">
        <f>'income year 1'!I19</f>
        <v>8810.2580663431909</v>
      </c>
      <c r="J17" s="4">
        <f>'income year 1'!J19</f>
        <v>9165.2290391358856</v>
      </c>
      <c r="K17" s="4">
        <f>'income year 1'!K19</f>
        <v>9541.4106254315047</v>
      </c>
      <c r="L17" s="4">
        <f>'income year 1'!L19</f>
        <v>9940.1057004456216</v>
      </c>
      <c r="M17" s="4">
        <v>14860</v>
      </c>
      <c r="N17" s="4">
        <f t="shared" si="1"/>
        <v>105591.2877652098</v>
      </c>
    </row>
    <row r="18" spans="1:14" x14ac:dyDescent="0.3">
      <c r="A18" t="s">
        <v>25</v>
      </c>
      <c r="B18" s="6">
        <f>'income year 1'!B16</f>
        <v>6325.0000000000009</v>
      </c>
      <c r="C18" s="6">
        <f>'income year 1'!C16</f>
        <v>6562.05</v>
      </c>
      <c r="D18" s="6">
        <f>'income year 1'!D16</f>
        <v>6813.1085000000003</v>
      </c>
      <c r="E18" s="6">
        <f>'income year 1'!E16</f>
        <v>7079.0268450000003</v>
      </c>
      <c r="F18" s="6">
        <f>'income year 1'!F16</f>
        <v>7360.7095116500013</v>
      </c>
      <c r="G18" s="6">
        <f>'income year 1'!G16</f>
        <v>7659.1175043405019</v>
      </c>
      <c r="H18" s="6">
        <f>'income year 1'!H16</f>
        <v>7975.2719728630873</v>
      </c>
      <c r="I18" s="6">
        <f>'income year 1'!I16</f>
        <v>8310.2580663431909</v>
      </c>
      <c r="J18" s="6">
        <f>'income year 1'!J16</f>
        <v>8665.2290391358856</v>
      </c>
      <c r="K18" s="6">
        <f>'income year 1'!K16</f>
        <v>9041.4106254315047</v>
      </c>
      <c r="L18" s="6">
        <f>'income year 1'!L16</f>
        <v>9440.1057004456216</v>
      </c>
      <c r="M18" s="6">
        <v>948.31</v>
      </c>
      <c r="N18" s="4">
        <f t="shared" si="1"/>
        <v>86179.597765209794</v>
      </c>
    </row>
    <row r="19" spans="1:14" x14ac:dyDescent="0.3">
      <c r="A19" t="s">
        <v>53</v>
      </c>
      <c r="B19" s="6">
        <v>500</v>
      </c>
      <c r="C19" s="6">
        <v>500</v>
      </c>
      <c r="D19" s="6">
        <v>500</v>
      </c>
      <c r="E19" s="6">
        <v>500</v>
      </c>
      <c r="F19" s="6">
        <v>500</v>
      </c>
      <c r="G19" s="6">
        <v>500</v>
      </c>
      <c r="H19" s="6">
        <v>500</v>
      </c>
      <c r="I19" s="6">
        <v>500</v>
      </c>
      <c r="J19" s="6">
        <v>500</v>
      </c>
      <c r="K19" s="6">
        <v>500</v>
      </c>
      <c r="L19" s="6">
        <v>500</v>
      </c>
      <c r="M19" s="6">
        <v>500</v>
      </c>
      <c r="N19" s="4">
        <f t="shared" si="1"/>
        <v>6000</v>
      </c>
    </row>
    <row r="20" spans="1:14" x14ac:dyDescent="0.3">
      <c r="A20" t="s">
        <v>54</v>
      </c>
      <c r="B20" s="4">
        <v>600</v>
      </c>
      <c r="C20" s="4">
        <v>600</v>
      </c>
      <c r="D20" s="4">
        <v>600</v>
      </c>
      <c r="E20" s="4">
        <v>600</v>
      </c>
      <c r="F20" s="4">
        <v>600</v>
      </c>
      <c r="G20" s="4">
        <v>600</v>
      </c>
      <c r="H20" s="4">
        <v>600</v>
      </c>
      <c r="I20" s="4">
        <v>600</v>
      </c>
      <c r="J20" s="4">
        <v>600</v>
      </c>
      <c r="K20" s="4">
        <v>600</v>
      </c>
      <c r="L20" s="4">
        <v>600</v>
      </c>
      <c r="M20" s="4">
        <v>600</v>
      </c>
      <c r="N20" s="4">
        <f t="shared" si="1"/>
        <v>7200</v>
      </c>
    </row>
    <row r="21" spans="1:14" x14ac:dyDescent="0.3">
      <c r="A21" t="s">
        <v>55</v>
      </c>
      <c r="B21" s="4">
        <v>200</v>
      </c>
      <c r="C21" s="4">
        <v>200</v>
      </c>
      <c r="D21" s="4">
        <v>200</v>
      </c>
      <c r="E21" s="4">
        <v>200</v>
      </c>
      <c r="F21" s="4">
        <v>200</v>
      </c>
      <c r="G21" s="4">
        <v>200</v>
      </c>
      <c r="H21" s="4">
        <v>200</v>
      </c>
      <c r="I21" s="4">
        <v>200</v>
      </c>
      <c r="J21" s="4">
        <v>200</v>
      </c>
      <c r="K21" s="4">
        <v>200</v>
      </c>
      <c r="L21" s="4">
        <v>200</v>
      </c>
      <c r="M21" s="4">
        <v>200</v>
      </c>
      <c r="N21" s="4">
        <f t="shared" si="1"/>
        <v>2400</v>
      </c>
    </row>
    <row r="22" spans="1:14" x14ac:dyDescent="0.3">
      <c r="N22" s="4">
        <f t="shared" si="1"/>
        <v>0</v>
      </c>
    </row>
    <row r="23" spans="1:14" x14ac:dyDescent="0.3">
      <c r="A23" t="s">
        <v>56</v>
      </c>
      <c r="B23" s="4">
        <f>SUM(B14:B20)</f>
        <v>21550</v>
      </c>
      <c r="C23" s="4">
        <f t="shared" ref="C23:K23" si="2">SUM(C14:C22)</f>
        <v>22224.1</v>
      </c>
      <c r="D23" s="4">
        <f t="shared" si="2"/>
        <v>22726.217000000001</v>
      </c>
      <c r="E23" s="4">
        <f t="shared" si="2"/>
        <v>23258.053690000001</v>
      </c>
      <c r="F23" s="4">
        <f t="shared" si="2"/>
        <v>23821.419023300004</v>
      </c>
      <c r="G23" s="4">
        <f t="shared" si="2"/>
        <v>24418.235008681004</v>
      </c>
      <c r="H23" s="4">
        <f t="shared" si="2"/>
        <v>25050.543945726175</v>
      </c>
      <c r="I23" s="4">
        <f t="shared" si="2"/>
        <v>25720.516132686382</v>
      </c>
      <c r="J23" s="4">
        <f t="shared" si="2"/>
        <v>26430.458078271768</v>
      </c>
      <c r="K23" s="4">
        <f t="shared" si="2"/>
        <v>27182.821250863009</v>
      </c>
      <c r="L23" s="4">
        <f>SUM(L14:L21)</f>
        <v>27980.211400891247</v>
      </c>
      <c r="M23" s="4">
        <f>SUM(M14:M22)</f>
        <v>24408.31</v>
      </c>
      <c r="N23" s="4">
        <f ca="1">SUM(M23:P1623)</f>
        <v>0</v>
      </c>
    </row>
    <row r="24" spans="1:14" x14ac:dyDescent="0.3">
      <c r="N24" s="4">
        <f t="shared" si="1"/>
        <v>0</v>
      </c>
    </row>
    <row r="25" spans="1:14" x14ac:dyDescent="0.3">
      <c r="A25" t="s">
        <v>57</v>
      </c>
      <c r="B25" s="4">
        <f>B11-B23</f>
        <v>1450</v>
      </c>
      <c r="C25" s="4">
        <f t="shared" ref="C25:L25" si="3">C11-C23</f>
        <v>1637.9000000000015</v>
      </c>
      <c r="D25" s="4">
        <f t="shared" si="3"/>
        <v>2048.7229999999981</v>
      </c>
      <c r="E25" s="4">
        <f t="shared" si="3"/>
        <v>2483.8621099999982</v>
      </c>
      <c r="F25" s="4">
        <f t="shared" si="3"/>
        <v>2944.7973826999987</v>
      </c>
      <c r="G25" s="4">
        <f t="shared" si="3"/>
        <v>3433.1013707390011</v>
      </c>
      <c r="H25" s="4">
        <f t="shared" si="3"/>
        <v>3950.4450465032314</v>
      </c>
      <c r="I25" s="4">
        <f t="shared" si="3"/>
        <v>4498.6041085615834</v>
      </c>
      <c r="J25" s="4">
        <f t="shared" si="3"/>
        <v>5079.4657004041801</v>
      </c>
      <c r="K25" s="4">
        <f t="shared" si="3"/>
        <v>5695.0355688879135</v>
      </c>
      <c r="L25" s="4">
        <f t="shared" si="3"/>
        <v>6347.4456916382842</v>
      </c>
      <c r="M25" s="4">
        <f>M11-M23</f>
        <v>285523.64550985378</v>
      </c>
      <c r="N25" s="4">
        <f t="shared" si="1"/>
        <v>325093.02548928797</v>
      </c>
    </row>
    <row r="26" spans="1:14" x14ac:dyDescent="0.3">
      <c r="A26" t="s">
        <v>58</v>
      </c>
      <c r="B26" s="4">
        <f>B4+B25</f>
        <v>43650</v>
      </c>
      <c r="C26" s="4">
        <f t="shared" ref="C26:M26" si="4">C4+C25</f>
        <v>45287.9</v>
      </c>
      <c r="D26" s="4">
        <f t="shared" si="4"/>
        <v>47336.623</v>
      </c>
      <c r="E26" s="4">
        <f t="shared" si="4"/>
        <v>49820.485109999994</v>
      </c>
      <c r="F26" s="4">
        <f t="shared" si="4"/>
        <v>52765.282492699989</v>
      </c>
      <c r="G26" s="4">
        <f t="shared" si="4"/>
        <v>56198.38386343899</v>
      </c>
      <c r="H26" s="4">
        <f t="shared" si="4"/>
        <v>60148.828909942225</v>
      </c>
      <c r="I26" s="4">
        <f t="shared" si="4"/>
        <v>64647.433018503812</v>
      </c>
      <c r="J26" s="4">
        <f t="shared" si="4"/>
        <v>69726.898718907993</v>
      </c>
      <c r="K26" s="4">
        <f t="shared" si="4"/>
        <v>75421.934287795913</v>
      </c>
      <c r="L26" s="4">
        <f t="shared" si="4"/>
        <v>81769.37997943419</v>
      </c>
      <c r="M26" s="4">
        <f t="shared" si="4"/>
        <v>367293.02548928797</v>
      </c>
      <c r="N26" s="4">
        <f t="shared" si="1"/>
        <v>1014066.1748700112</v>
      </c>
    </row>
  </sheetData>
  <mergeCells count="1">
    <mergeCell ref="A1:M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53D71-60B1-4E26-A879-AC26DA79F667}">
  <dimension ref="A1:N26"/>
  <sheetViews>
    <sheetView workbookViewId="0">
      <selection sqref="A1:M2"/>
    </sheetView>
  </sheetViews>
  <sheetFormatPr defaultRowHeight="14.4" x14ac:dyDescent="0.3"/>
  <cols>
    <col min="1" max="1" width="35.5546875" customWidth="1"/>
    <col min="14" max="14" width="11.21875" bestFit="1" customWidth="1"/>
  </cols>
  <sheetData>
    <row r="1" spans="1:14" x14ac:dyDescent="0.3">
      <c r="A1" s="15" t="s">
        <v>134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spans="1:14" x14ac:dyDescent="0.3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spans="1:14" x14ac:dyDescent="0.3">
      <c r="A3" t="s">
        <v>1</v>
      </c>
      <c r="B3" t="s">
        <v>59</v>
      </c>
      <c r="C3" t="s">
        <v>60</v>
      </c>
      <c r="D3" t="s">
        <v>61</v>
      </c>
      <c r="E3" t="s">
        <v>62</v>
      </c>
      <c r="F3" t="s">
        <v>5</v>
      </c>
      <c r="G3" t="s">
        <v>63</v>
      </c>
      <c r="H3" t="s">
        <v>64</v>
      </c>
      <c r="I3" t="s">
        <v>65</v>
      </c>
      <c r="J3" t="s">
        <v>66</v>
      </c>
      <c r="K3" t="s">
        <v>67</v>
      </c>
      <c r="L3" t="s">
        <v>68</v>
      </c>
      <c r="M3" t="s">
        <v>69</v>
      </c>
      <c r="N3" t="s">
        <v>13</v>
      </c>
    </row>
    <row r="4" spans="1:14" x14ac:dyDescent="0.3">
      <c r="A4" t="s">
        <v>43</v>
      </c>
      <c r="B4" s="4">
        <f>'Startup '!B23</f>
        <v>42200</v>
      </c>
      <c r="C4" s="4">
        <f>B26</f>
        <v>43650</v>
      </c>
      <c r="D4" s="4">
        <f t="shared" ref="D4:L4" si="0">C26</f>
        <v>45287.9</v>
      </c>
      <c r="E4" s="4">
        <f t="shared" si="0"/>
        <v>47336.623</v>
      </c>
      <c r="F4" s="4">
        <f t="shared" si="0"/>
        <v>49820.485109999994</v>
      </c>
      <c r="G4" s="4">
        <f t="shared" si="0"/>
        <v>52765.282492699989</v>
      </c>
      <c r="H4" s="4">
        <f t="shared" si="0"/>
        <v>56198.38386343899</v>
      </c>
      <c r="I4" s="4">
        <f t="shared" si="0"/>
        <v>60148.828909942225</v>
      </c>
      <c r="J4" s="4">
        <f t="shared" si="0"/>
        <v>64647.433018503812</v>
      </c>
      <c r="K4" s="4">
        <f t="shared" si="0"/>
        <v>69726.898718907993</v>
      </c>
      <c r="L4" s="4">
        <f t="shared" si="0"/>
        <v>75421.934287795913</v>
      </c>
      <c r="M4" s="4">
        <f>L26</f>
        <v>81769.37997943419</v>
      </c>
      <c r="N4" s="4">
        <f>SUM(B4:M4)</f>
        <v>688973.14938072313</v>
      </c>
    </row>
    <row r="5" spans="1:14" x14ac:dyDescent="0.3">
      <c r="N5" s="4">
        <f t="shared" ref="N5:N26" si="1">SUM(B5:M5)</f>
        <v>0</v>
      </c>
    </row>
    <row r="6" spans="1:14" x14ac:dyDescent="0.3">
      <c r="A6" t="s">
        <v>44</v>
      </c>
      <c r="B6" s="9">
        <f>'income year 1'!B13</f>
        <v>11500</v>
      </c>
      <c r="C6" s="9">
        <f>'income year 1'!C13</f>
        <v>11931</v>
      </c>
      <c r="D6" s="9">
        <f>'income year 1'!D13</f>
        <v>12387.47</v>
      </c>
      <c r="E6" s="9">
        <f>'income year 1'!E13</f>
        <v>12870.957899999999</v>
      </c>
      <c r="F6" s="9">
        <f>'income year 1'!F13</f>
        <v>13383.108203000002</v>
      </c>
      <c r="G6" s="9">
        <f>'income year 1'!G13</f>
        <v>13925.668189710002</v>
      </c>
      <c r="H6" s="9">
        <f>'income year 1'!H13</f>
        <v>14500.494496114703</v>
      </c>
      <c r="I6" s="9">
        <f>'income year 1'!I13</f>
        <v>15109.560120623983</v>
      </c>
      <c r="J6" s="9">
        <f>'income year 1'!J13</f>
        <v>15754.961889337974</v>
      </c>
      <c r="K6" s="9">
        <f>'income year 1'!K13</f>
        <v>16438.928409875462</v>
      </c>
      <c r="L6" s="9">
        <f>'income year 1'!L13</f>
        <v>17163.828546264765</v>
      </c>
      <c r="M6" s="9">
        <f>'income year 1'!M13</f>
        <v>154965.97775492689</v>
      </c>
      <c r="N6" s="4">
        <f t="shared" si="1"/>
        <v>309931.95550985378</v>
      </c>
    </row>
    <row r="7" spans="1:14" x14ac:dyDescent="0.3">
      <c r="A7" t="s">
        <v>45</v>
      </c>
      <c r="B7" s="10">
        <f>'income year 1'!B13</f>
        <v>11500</v>
      </c>
      <c r="C7" s="10">
        <f>'income year 1'!C13</f>
        <v>11931</v>
      </c>
      <c r="D7" s="10">
        <f>'income year 1'!D13</f>
        <v>12387.47</v>
      </c>
      <c r="E7" s="10">
        <f>'income year 1'!E13</f>
        <v>12870.957899999999</v>
      </c>
      <c r="F7" s="10">
        <f>'income year 1'!F13</f>
        <v>13383.108203000002</v>
      </c>
      <c r="G7" s="10">
        <f>'income year 1'!G13</f>
        <v>13925.668189710002</v>
      </c>
      <c r="H7" s="10">
        <f>'income year 1'!H13</f>
        <v>14500.494496114703</v>
      </c>
      <c r="I7" s="10">
        <f>'income year 1'!I13</f>
        <v>15109.560120623983</v>
      </c>
      <c r="J7" s="10">
        <f>'income year 1'!J13</f>
        <v>15754.961889337974</v>
      </c>
      <c r="K7" s="10">
        <f>'income year 1'!K13</f>
        <v>16438.928409875462</v>
      </c>
      <c r="L7" s="10">
        <f>'income year 1'!L13</f>
        <v>17163.828546264765</v>
      </c>
      <c r="M7" s="10">
        <f>'income year 1'!M13</f>
        <v>154965.97775492689</v>
      </c>
      <c r="N7" s="4">
        <f t="shared" si="1"/>
        <v>309931.95550985378</v>
      </c>
    </row>
    <row r="8" spans="1:14" x14ac:dyDescent="0.3">
      <c r="A8" t="s">
        <v>46</v>
      </c>
      <c r="B8" s="10">
        <f>'income year 1'!B14</f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  <c r="N8" s="4">
        <f t="shared" si="1"/>
        <v>0</v>
      </c>
    </row>
    <row r="9" spans="1:14" x14ac:dyDescent="0.3">
      <c r="A9" t="s">
        <v>47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f t="shared" si="1"/>
        <v>0</v>
      </c>
    </row>
    <row r="10" spans="1:14" x14ac:dyDescent="0.3">
      <c r="N10" s="4">
        <f t="shared" si="1"/>
        <v>0</v>
      </c>
    </row>
    <row r="11" spans="1:14" x14ac:dyDescent="0.3">
      <c r="A11" t="s">
        <v>48</v>
      </c>
      <c r="B11" s="4">
        <f>SUM(B6:B10)</f>
        <v>23000</v>
      </c>
      <c r="C11" s="4">
        <f>SUM(C6:C10)</f>
        <v>23862</v>
      </c>
      <c r="D11" s="4">
        <f>SUM(D6:D9)</f>
        <v>24774.94</v>
      </c>
      <c r="E11" s="4">
        <f>SUM(E6:E10)</f>
        <v>25741.915799999999</v>
      </c>
      <c r="F11" s="4">
        <f>SUM(F6:F10)</f>
        <v>26766.216406000003</v>
      </c>
      <c r="G11" s="4">
        <f>SUM(G6:G10)</f>
        <v>27851.336379420005</v>
      </c>
      <c r="H11" s="4">
        <f>SUM(H6:H10)</f>
        <v>29000.988992229406</v>
      </c>
      <c r="I11" s="4">
        <f>SUM(I6:I8)</f>
        <v>30219.120241247965</v>
      </c>
      <c r="J11" s="4">
        <f>SUM(J6:J10)</f>
        <v>31509.923778675948</v>
      </c>
      <c r="K11" s="4">
        <f>SUM(K6:K10)</f>
        <v>32877.856819750923</v>
      </c>
      <c r="L11" s="4">
        <f>SUM(L6:L10)</f>
        <v>34327.657092529531</v>
      </c>
      <c r="M11" s="4">
        <f>SUM(M6:M10)</f>
        <v>309931.95550985378</v>
      </c>
      <c r="N11" s="4">
        <f t="shared" si="1"/>
        <v>619863.91101970756</v>
      </c>
    </row>
    <row r="12" spans="1:14" x14ac:dyDescent="0.3">
      <c r="N12" s="4">
        <f t="shared" si="1"/>
        <v>0</v>
      </c>
    </row>
    <row r="13" spans="1:14" x14ac:dyDescent="0.3">
      <c r="A13" t="s">
        <v>49</v>
      </c>
      <c r="N13" s="4">
        <f t="shared" si="1"/>
        <v>0</v>
      </c>
    </row>
    <row r="14" spans="1:14" x14ac:dyDescent="0.3">
      <c r="A14" t="s">
        <v>23</v>
      </c>
      <c r="B14" s="4">
        <f>'Startup '!B5</f>
        <v>4000</v>
      </c>
      <c r="C14" s="4">
        <v>4000</v>
      </c>
      <c r="D14" s="4">
        <v>4000</v>
      </c>
      <c r="E14" s="4">
        <v>4000</v>
      </c>
      <c r="F14" s="4">
        <v>4000</v>
      </c>
      <c r="G14" s="4">
        <v>4000</v>
      </c>
      <c r="H14" s="4">
        <v>4000</v>
      </c>
      <c r="I14" s="4">
        <v>4000</v>
      </c>
      <c r="J14" s="4">
        <v>4000</v>
      </c>
      <c r="K14" s="4">
        <v>4000</v>
      </c>
      <c r="L14" s="4">
        <v>4000</v>
      </c>
      <c r="M14" s="4">
        <v>4000</v>
      </c>
      <c r="N14" s="4">
        <f t="shared" si="1"/>
        <v>48000</v>
      </c>
    </row>
    <row r="15" spans="1:14" x14ac:dyDescent="0.3">
      <c r="A15" t="s">
        <v>50</v>
      </c>
      <c r="B15" s="4">
        <f>'Startup '!B21</f>
        <v>2800</v>
      </c>
      <c r="C15" s="4">
        <v>2800</v>
      </c>
      <c r="D15" s="4">
        <v>2800</v>
      </c>
      <c r="E15" s="4">
        <v>2800</v>
      </c>
      <c r="F15" s="4">
        <v>2800</v>
      </c>
      <c r="G15" s="4">
        <v>2800</v>
      </c>
      <c r="H15" s="4">
        <v>2800</v>
      </c>
      <c r="I15" s="4">
        <v>2800</v>
      </c>
      <c r="J15" s="4">
        <v>2800</v>
      </c>
      <c r="K15" s="4">
        <v>2800</v>
      </c>
      <c r="L15" s="4">
        <v>2800</v>
      </c>
      <c r="M15" s="4">
        <v>2800</v>
      </c>
      <c r="N15" s="4">
        <f>SUM(B15:M15)</f>
        <v>33600</v>
      </c>
    </row>
    <row r="16" spans="1:14" x14ac:dyDescent="0.3">
      <c r="A16" t="s">
        <v>51</v>
      </c>
      <c r="B16" s="4">
        <f>'income year 1'!B17</f>
        <v>500</v>
      </c>
      <c r="C16" s="4">
        <f>'income year 1'!C17</f>
        <v>500</v>
      </c>
      <c r="D16" s="4">
        <f>'income year 1'!D17</f>
        <v>500</v>
      </c>
      <c r="E16" s="4">
        <f>'income year 1'!E17</f>
        <v>500</v>
      </c>
      <c r="F16" s="4">
        <f>'income year 1'!F17</f>
        <v>500</v>
      </c>
      <c r="G16" s="4">
        <f>'income year 1'!G17</f>
        <v>500</v>
      </c>
      <c r="H16" s="4">
        <f>'income year 1'!H17</f>
        <v>500</v>
      </c>
      <c r="I16" s="4">
        <f>'income year 1'!I17</f>
        <v>500</v>
      </c>
      <c r="J16" s="4">
        <f>'income year 1'!J17</f>
        <v>500</v>
      </c>
      <c r="K16" s="4">
        <f>'income year 1'!K17</f>
        <v>500</v>
      </c>
      <c r="L16" s="4">
        <f>'income year 1'!L17</f>
        <v>500</v>
      </c>
      <c r="M16" s="4">
        <v>500</v>
      </c>
      <c r="N16" s="4">
        <f t="shared" si="1"/>
        <v>6000</v>
      </c>
    </row>
    <row r="17" spans="1:14" x14ac:dyDescent="0.3">
      <c r="A17" t="s">
        <v>52</v>
      </c>
      <c r="B17" s="4">
        <f>'income year 1'!B19</f>
        <v>6825.0000000000009</v>
      </c>
      <c r="C17" s="4">
        <f>'income year 1'!C19</f>
        <v>7062.05</v>
      </c>
      <c r="D17" s="4">
        <f>'income year 1'!D19</f>
        <v>7313.1085000000003</v>
      </c>
      <c r="E17" s="4">
        <f>'income year 1'!E19</f>
        <v>7579.0268450000003</v>
      </c>
      <c r="F17" s="4">
        <f>'income year 1'!F19</f>
        <v>7860.7095116500013</v>
      </c>
      <c r="G17" s="4">
        <f>'income year 1'!G19</f>
        <v>8159.1175043405019</v>
      </c>
      <c r="H17" s="4">
        <f>'income year 1'!H19</f>
        <v>8475.2719728630873</v>
      </c>
      <c r="I17" s="4">
        <f>'income year 1'!I19</f>
        <v>8810.2580663431909</v>
      </c>
      <c r="J17" s="4">
        <f>'income year 1'!J19</f>
        <v>9165.2290391358856</v>
      </c>
      <c r="K17" s="4">
        <f>'income year 1'!K19</f>
        <v>9541.4106254315047</v>
      </c>
      <c r="L17" s="4">
        <f>'income year 1'!L19</f>
        <v>9940.1057004456216</v>
      </c>
      <c r="M17" s="4">
        <v>14860</v>
      </c>
      <c r="N17" s="4">
        <f t="shared" si="1"/>
        <v>105591.2877652098</v>
      </c>
    </row>
    <row r="18" spans="1:14" x14ac:dyDescent="0.3">
      <c r="A18" t="s">
        <v>25</v>
      </c>
      <c r="B18" s="6">
        <f>'income year 1'!B16</f>
        <v>6325.0000000000009</v>
      </c>
      <c r="C18" s="6">
        <f>'income year 1'!C16</f>
        <v>6562.05</v>
      </c>
      <c r="D18" s="6">
        <f>'income year 1'!D16</f>
        <v>6813.1085000000003</v>
      </c>
      <c r="E18" s="6">
        <f>'income year 1'!E16</f>
        <v>7079.0268450000003</v>
      </c>
      <c r="F18" s="6">
        <f>'income year 1'!F16</f>
        <v>7360.7095116500013</v>
      </c>
      <c r="G18" s="6">
        <f>'income year 1'!G16</f>
        <v>7659.1175043405019</v>
      </c>
      <c r="H18" s="6">
        <f>'income year 1'!H16</f>
        <v>7975.2719728630873</v>
      </c>
      <c r="I18" s="6">
        <f>'income year 1'!I16</f>
        <v>8310.2580663431909</v>
      </c>
      <c r="J18" s="6">
        <f>'income year 1'!J16</f>
        <v>8665.2290391358856</v>
      </c>
      <c r="K18" s="6">
        <f>'income year 1'!K16</f>
        <v>9041.4106254315047</v>
      </c>
      <c r="L18" s="6">
        <f>'income year 1'!L16</f>
        <v>9440.1057004456216</v>
      </c>
      <c r="M18" s="6">
        <v>948.31</v>
      </c>
      <c r="N18" s="4">
        <f t="shared" si="1"/>
        <v>86179.597765209794</v>
      </c>
    </row>
    <row r="19" spans="1:14" x14ac:dyDescent="0.3">
      <c r="A19" t="s">
        <v>53</v>
      </c>
      <c r="B19" s="6">
        <v>500</v>
      </c>
      <c r="C19" s="6">
        <v>500</v>
      </c>
      <c r="D19" s="6">
        <v>500</v>
      </c>
      <c r="E19" s="6">
        <v>500</v>
      </c>
      <c r="F19" s="6">
        <v>500</v>
      </c>
      <c r="G19" s="6">
        <v>500</v>
      </c>
      <c r="H19" s="6">
        <v>500</v>
      </c>
      <c r="I19" s="6">
        <v>500</v>
      </c>
      <c r="J19" s="6">
        <v>500</v>
      </c>
      <c r="K19" s="6">
        <v>500</v>
      </c>
      <c r="L19" s="6">
        <v>500</v>
      </c>
      <c r="M19" s="6">
        <v>500</v>
      </c>
      <c r="N19" s="4">
        <f t="shared" si="1"/>
        <v>6000</v>
      </c>
    </row>
    <row r="20" spans="1:14" x14ac:dyDescent="0.3">
      <c r="A20" t="s">
        <v>54</v>
      </c>
      <c r="B20" s="4">
        <v>600</v>
      </c>
      <c r="C20" s="4">
        <v>600</v>
      </c>
      <c r="D20" s="4">
        <v>600</v>
      </c>
      <c r="E20" s="4">
        <v>600</v>
      </c>
      <c r="F20" s="4">
        <v>600</v>
      </c>
      <c r="G20" s="4">
        <v>600</v>
      </c>
      <c r="H20" s="4">
        <v>600</v>
      </c>
      <c r="I20" s="4">
        <v>600</v>
      </c>
      <c r="J20" s="4">
        <v>600</v>
      </c>
      <c r="K20" s="4">
        <v>600</v>
      </c>
      <c r="L20" s="4">
        <v>600</v>
      </c>
      <c r="M20" s="4">
        <v>600</v>
      </c>
      <c r="N20" s="4">
        <f t="shared" si="1"/>
        <v>7200</v>
      </c>
    </row>
    <row r="21" spans="1:14" x14ac:dyDescent="0.3">
      <c r="A21" t="s">
        <v>55</v>
      </c>
      <c r="B21" s="4">
        <v>200</v>
      </c>
      <c r="C21" s="4">
        <v>200</v>
      </c>
      <c r="D21" s="4">
        <v>200</v>
      </c>
      <c r="E21" s="4">
        <v>200</v>
      </c>
      <c r="F21" s="4">
        <v>200</v>
      </c>
      <c r="G21" s="4">
        <v>200</v>
      </c>
      <c r="H21" s="4">
        <v>200</v>
      </c>
      <c r="I21" s="4">
        <v>200</v>
      </c>
      <c r="J21" s="4">
        <v>200</v>
      </c>
      <c r="K21" s="4">
        <v>200</v>
      </c>
      <c r="L21" s="4">
        <v>200</v>
      </c>
      <c r="M21" s="4">
        <v>200</v>
      </c>
      <c r="N21" s="4">
        <f t="shared" si="1"/>
        <v>2400</v>
      </c>
    </row>
    <row r="22" spans="1:14" x14ac:dyDescent="0.3">
      <c r="N22" s="4">
        <f t="shared" si="1"/>
        <v>0</v>
      </c>
    </row>
    <row r="23" spans="1:14" x14ac:dyDescent="0.3">
      <c r="A23" t="s">
        <v>56</v>
      </c>
      <c r="B23" s="4">
        <f>SUM(B14:B20)</f>
        <v>21550</v>
      </c>
      <c r="C23" s="4">
        <f t="shared" ref="C23:K23" si="2">SUM(C14:C22)</f>
        <v>22224.1</v>
      </c>
      <c r="D23" s="4">
        <f t="shared" si="2"/>
        <v>22726.217000000001</v>
      </c>
      <c r="E23" s="4">
        <f t="shared" si="2"/>
        <v>23258.053690000001</v>
      </c>
      <c r="F23" s="4">
        <f t="shared" si="2"/>
        <v>23821.419023300004</v>
      </c>
      <c r="G23" s="4">
        <f t="shared" si="2"/>
        <v>24418.235008681004</v>
      </c>
      <c r="H23" s="4">
        <f t="shared" si="2"/>
        <v>25050.543945726175</v>
      </c>
      <c r="I23" s="4">
        <f t="shared" si="2"/>
        <v>25720.516132686382</v>
      </c>
      <c r="J23" s="4">
        <f t="shared" si="2"/>
        <v>26430.458078271768</v>
      </c>
      <c r="K23" s="4">
        <f t="shared" si="2"/>
        <v>27182.821250863009</v>
      </c>
      <c r="L23" s="4">
        <f>SUM(L14:L21)</f>
        <v>27980.211400891247</v>
      </c>
      <c r="M23" s="4">
        <f>SUM(M14:M22)</f>
        <v>24408.31</v>
      </c>
      <c r="N23" s="4">
        <f ca="1">SUM(M23:P1623)</f>
        <v>0</v>
      </c>
    </row>
    <row r="24" spans="1:14" x14ac:dyDescent="0.3">
      <c r="N24" s="4">
        <f t="shared" si="1"/>
        <v>0</v>
      </c>
    </row>
    <row r="25" spans="1:14" x14ac:dyDescent="0.3">
      <c r="A25" t="s">
        <v>57</v>
      </c>
      <c r="B25" s="4">
        <f>B11-B23</f>
        <v>1450</v>
      </c>
      <c r="C25" s="4">
        <f t="shared" ref="C25:L25" si="3">C11-C23</f>
        <v>1637.9000000000015</v>
      </c>
      <c r="D25" s="4">
        <f t="shared" si="3"/>
        <v>2048.7229999999981</v>
      </c>
      <c r="E25" s="4">
        <f t="shared" si="3"/>
        <v>2483.8621099999982</v>
      </c>
      <c r="F25" s="4">
        <f t="shared" si="3"/>
        <v>2944.7973826999987</v>
      </c>
      <c r="G25" s="4">
        <f t="shared" si="3"/>
        <v>3433.1013707390011</v>
      </c>
      <c r="H25" s="4">
        <f t="shared" si="3"/>
        <v>3950.4450465032314</v>
      </c>
      <c r="I25" s="4">
        <f t="shared" si="3"/>
        <v>4498.6041085615834</v>
      </c>
      <c r="J25" s="4">
        <f t="shared" si="3"/>
        <v>5079.4657004041801</v>
      </c>
      <c r="K25" s="4">
        <f t="shared" si="3"/>
        <v>5695.0355688879135</v>
      </c>
      <c r="L25" s="4">
        <f t="shared" si="3"/>
        <v>6347.4456916382842</v>
      </c>
      <c r="M25" s="4">
        <f>M11-M23</f>
        <v>285523.64550985378</v>
      </c>
      <c r="N25" s="4">
        <f t="shared" si="1"/>
        <v>325093.02548928797</v>
      </c>
    </row>
    <row r="26" spans="1:14" x14ac:dyDescent="0.3">
      <c r="A26" t="s">
        <v>58</v>
      </c>
      <c r="B26" s="4">
        <f>B4+B25</f>
        <v>43650</v>
      </c>
      <c r="C26" s="4">
        <f t="shared" ref="C26:M26" si="4">C4+C25</f>
        <v>45287.9</v>
      </c>
      <c r="D26" s="4">
        <f t="shared" si="4"/>
        <v>47336.623</v>
      </c>
      <c r="E26" s="4">
        <f t="shared" si="4"/>
        <v>49820.485109999994</v>
      </c>
      <c r="F26" s="4">
        <f t="shared" si="4"/>
        <v>52765.282492699989</v>
      </c>
      <c r="G26" s="4">
        <f t="shared" si="4"/>
        <v>56198.38386343899</v>
      </c>
      <c r="H26" s="4">
        <f t="shared" si="4"/>
        <v>60148.828909942225</v>
      </c>
      <c r="I26" s="4">
        <f t="shared" si="4"/>
        <v>64647.433018503812</v>
      </c>
      <c r="J26" s="4">
        <f t="shared" si="4"/>
        <v>69726.898718907993</v>
      </c>
      <c r="K26" s="4">
        <f t="shared" si="4"/>
        <v>75421.934287795913</v>
      </c>
      <c r="L26" s="4">
        <f t="shared" si="4"/>
        <v>81769.37997943419</v>
      </c>
      <c r="M26" s="4">
        <f t="shared" si="4"/>
        <v>367293.02548928797</v>
      </c>
      <c r="N26" s="4">
        <f t="shared" si="1"/>
        <v>1014066.1748700112</v>
      </c>
    </row>
  </sheetData>
  <mergeCells count="1">
    <mergeCell ref="A1:M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F21196-CB60-432A-90AF-BB97023AEAA3}">
  <dimension ref="A1:G35"/>
  <sheetViews>
    <sheetView tabSelected="1" zoomScale="67" zoomScaleNormal="67" workbookViewId="0">
      <selection activeCell="D35" sqref="D35"/>
    </sheetView>
  </sheetViews>
  <sheetFormatPr defaultRowHeight="14.4" x14ac:dyDescent="0.3"/>
  <cols>
    <col min="1" max="1" width="29.88671875" customWidth="1"/>
    <col min="2" max="2" width="14.77734375" customWidth="1"/>
    <col min="3" max="3" width="9" customWidth="1"/>
    <col min="7" max="7" width="8.77734375" customWidth="1"/>
  </cols>
  <sheetData>
    <row r="1" spans="1:7" ht="14.4" customHeight="1" x14ac:dyDescent="0.5">
      <c r="A1" s="15" t="s">
        <v>94</v>
      </c>
      <c r="B1" s="15"/>
      <c r="C1" s="13"/>
      <c r="D1" s="13"/>
      <c r="E1" s="13"/>
      <c r="F1" s="13"/>
      <c r="G1" s="13"/>
    </row>
    <row r="2" spans="1:7" ht="14.4" customHeight="1" x14ac:dyDescent="0.5">
      <c r="A2" s="15"/>
      <c r="B2" s="15"/>
      <c r="C2" s="13"/>
      <c r="D2" s="13"/>
      <c r="E2" s="13"/>
      <c r="F2" s="13"/>
      <c r="G2" s="13"/>
    </row>
    <row r="3" spans="1:7" x14ac:dyDescent="0.3">
      <c r="A3" t="s">
        <v>1</v>
      </c>
      <c r="B3" t="s">
        <v>95</v>
      </c>
    </row>
    <row r="4" spans="1:7" x14ac:dyDescent="0.3">
      <c r="A4" s="11" t="s">
        <v>96</v>
      </c>
    </row>
    <row r="5" spans="1:7" x14ac:dyDescent="0.3">
      <c r="A5" s="8" t="s">
        <v>97</v>
      </c>
      <c r="B5" s="6">
        <v>11051.02</v>
      </c>
    </row>
    <row r="6" spans="1:7" x14ac:dyDescent="0.3">
      <c r="A6" t="s">
        <v>98</v>
      </c>
      <c r="B6" s="4">
        <v>8000</v>
      </c>
    </row>
    <row r="8" spans="1:7" x14ac:dyDescent="0.3">
      <c r="A8" t="s">
        <v>99</v>
      </c>
      <c r="B8" s="6">
        <f>SUM(B5:B7)</f>
        <v>19051.02</v>
      </c>
    </row>
    <row r="10" spans="1:7" x14ac:dyDescent="0.3">
      <c r="A10" t="s">
        <v>100</v>
      </c>
      <c r="B10" s="4"/>
    </row>
    <row r="11" spans="1:7" x14ac:dyDescent="0.3">
      <c r="A11" t="s">
        <v>101</v>
      </c>
      <c r="B11" s="4">
        <f>'Startup '!B16</f>
        <v>1200</v>
      </c>
    </row>
    <row r="12" spans="1:7" x14ac:dyDescent="0.3">
      <c r="A12" t="s">
        <v>102</v>
      </c>
      <c r="B12" s="4">
        <f>'Startup '!B17</f>
        <v>350</v>
      </c>
    </row>
    <row r="13" spans="1:7" x14ac:dyDescent="0.3">
      <c r="A13" t="s">
        <v>103</v>
      </c>
      <c r="B13" s="4">
        <f>'Startup '!B5</f>
        <v>4000</v>
      </c>
    </row>
    <row r="15" spans="1:7" x14ac:dyDescent="0.3">
      <c r="A15" t="s">
        <v>104</v>
      </c>
      <c r="B15" s="4">
        <f>SUM(B11:B14)</f>
        <v>5550</v>
      </c>
    </row>
    <row r="17" spans="1:2" x14ac:dyDescent="0.3">
      <c r="A17" t="s">
        <v>105</v>
      </c>
      <c r="B17" s="6">
        <f>B8+B15</f>
        <v>24601.02</v>
      </c>
    </row>
    <row r="19" spans="1:2" x14ac:dyDescent="0.3">
      <c r="A19" s="11" t="s">
        <v>106</v>
      </c>
    </row>
    <row r="20" spans="1:2" x14ac:dyDescent="0.3">
      <c r="A20" s="8" t="s">
        <v>107</v>
      </c>
      <c r="B20" s="4">
        <v>0</v>
      </c>
    </row>
    <row r="21" spans="1:2" x14ac:dyDescent="0.3">
      <c r="A21" t="s">
        <v>108</v>
      </c>
      <c r="B21" s="4">
        <v>0</v>
      </c>
    </row>
    <row r="22" spans="1:2" x14ac:dyDescent="0.3">
      <c r="A22" s="8" t="s">
        <v>109</v>
      </c>
      <c r="B22" s="4">
        <v>0</v>
      </c>
    </row>
    <row r="23" spans="1:2" x14ac:dyDescent="0.3">
      <c r="A23" s="8"/>
      <c r="B23" s="4">
        <v>0</v>
      </c>
    </row>
    <row r="24" spans="1:2" x14ac:dyDescent="0.3">
      <c r="A24" t="s">
        <v>110</v>
      </c>
      <c r="B24" s="4">
        <f>SUM(B20:B23)</f>
        <v>0</v>
      </c>
    </row>
    <row r="26" spans="1:2" x14ac:dyDescent="0.3">
      <c r="A26" t="s">
        <v>111</v>
      </c>
      <c r="B26" s="4">
        <f>'Startup '!B23</f>
        <v>42200</v>
      </c>
    </row>
    <row r="27" spans="1:2" x14ac:dyDescent="0.3">
      <c r="A27" t="s">
        <v>112</v>
      </c>
      <c r="B27" s="12">
        <f>'income year 1'!M23</f>
        <v>48176.017492287821</v>
      </c>
    </row>
    <row r="28" spans="1:2" x14ac:dyDescent="0.3">
      <c r="A28" t="s">
        <v>113</v>
      </c>
      <c r="B28" s="12">
        <v>11051.02</v>
      </c>
    </row>
    <row r="29" spans="1:2" x14ac:dyDescent="0.3">
      <c r="A29" t="s">
        <v>114</v>
      </c>
      <c r="B29" s="12">
        <v>11051.02</v>
      </c>
    </row>
    <row r="30" spans="1:2" x14ac:dyDescent="0.3">
      <c r="A30" t="s">
        <v>115</v>
      </c>
      <c r="B30" s="6">
        <v>11051.02</v>
      </c>
    </row>
    <row r="31" spans="1:2" x14ac:dyDescent="0.3">
      <c r="A31" t="s">
        <v>116</v>
      </c>
      <c r="B31" s="6">
        <v>0</v>
      </c>
    </row>
    <row r="32" spans="1:2" x14ac:dyDescent="0.3">
      <c r="B32" s="4"/>
    </row>
    <row r="33" spans="1:2" x14ac:dyDescent="0.3">
      <c r="A33" t="s">
        <v>117</v>
      </c>
      <c r="B33" s="4">
        <f>SUM(B26:B32)</f>
        <v>123529.07749228783</v>
      </c>
    </row>
    <row r="34" spans="1:2" x14ac:dyDescent="0.3">
      <c r="B34" s="4">
        <f>B23+B32</f>
        <v>0</v>
      </c>
    </row>
    <row r="35" spans="1:2" x14ac:dyDescent="0.3">
      <c r="A35" t="s">
        <v>118</v>
      </c>
      <c r="B35" s="4">
        <f>B24+B33</f>
        <v>123529.07749228783</v>
      </c>
    </row>
  </sheetData>
  <mergeCells count="1">
    <mergeCell ref="A1:B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FBCF4FDFD7844F8F37732203498B64" ma:contentTypeVersion="10" ma:contentTypeDescription="Create a new document." ma:contentTypeScope="" ma:versionID="2279bb6543efa326ad45eba31cca36a6">
  <xsd:schema xmlns:xsd="http://www.w3.org/2001/XMLSchema" xmlns:xs="http://www.w3.org/2001/XMLSchema" xmlns:p="http://schemas.microsoft.com/office/2006/metadata/properties" xmlns:ns3="307830ed-304d-40e8-b343-67bbb1e6db9d" targetNamespace="http://schemas.microsoft.com/office/2006/metadata/properties" ma:root="true" ma:fieldsID="7a59f50da9f12539ea3a56fb2c9f7bd0" ns3:_="">
    <xsd:import namespace="307830ed-304d-40e8-b343-67bbb1e6db9d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7830ed-304d-40e8-b343-67bbb1e6db9d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SystemTags" ma:index="1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07830ed-304d-40e8-b343-67bbb1e6db9d" xsi:nil="true"/>
  </documentManagement>
</p:properties>
</file>

<file path=customXml/itemProps1.xml><?xml version="1.0" encoding="utf-8"?>
<ds:datastoreItem xmlns:ds="http://schemas.openxmlformats.org/officeDocument/2006/customXml" ds:itemID="{0E28A347-BC0E-4C95-9922-F96278C9A4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7830ed-304d-40e8-b343-67bbb1e6db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F60249E-52FC-4213-9AA0-9B1BD592D0A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6343FC-0A45-478C-9B94-4A2F55FCDC73}">
  <ds:schemaRefs>
    <ds:schemaRef ds:uri="http://www.w3.org/XML/1998/namespace"/>
    <ds:schemaRef ds:uri="http://schemas.microsoft.com/office/2006/documentManagement/types"/>
    <ds:schemaRef ds:uri="http://purl.org/dc/elements/1.1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307830ed-304d-40e8-b343-67bbb1e6db9d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Startup </vt:lpstr>
      <vt:lpstr>income year 1</vt:lpstr>
      <vt:lpstr>income year 2  </vt:lpstr>
      <vt:lpstr>income year 3 </vt:lpstr>
      <vt:lpstr>Cash flow year 1 </vt:lpstr>
      <vt:lpstr>Cash flow year 2</vt:lpstr>
      <vt:lpstr>Cash flow year 3</vt:lpstr>
      <vt:lpstr>Balance 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kamaldeep singh</cp:lastModifiedBy>
  <dcterms:created xsi:type="dcterms:W3CDTF">2025-11-23T21:08:28Z</dcterms:created>
  <dcterms:modified xsi:type="dcterms:W3CDTF">2025-11-26T12:29:07Z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0x01010066FBCF4FDFD7844F8F37732203498B64</vt:lpwstr>
  </property>
</Properties>
</file>